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\\IKUDEPO\SatınAlma$\02. İhaleler\Bina Yangın,Deprem Sigorta İhalesi\Danışmandan gelen - Final\"/>
    </mc:Choice>
  </mc:AlternateContent>
  <bookViews>
    <workbookView xWindow="-120" yWindow="-120" windowWidth="24240" windowHeight="13140"/>
  </bookViews>
  <sheets>
    <sheet name="İKÜ SİG.2019-2020 %15 artış" sheetId="23" r:id="rId1"/>
    <sheet name="İKÜ İŞVEREN MALİ MES. 2019-2020" sheetId="20" r:id="rId2"/>
    <sheet name="ARAÇ LİSTESİ 2019-2020" sheetId="21" r:id="rId3"/>
  </sheets>
  <definedNames>
    <definedName name="_xlnm._FilterDatabase" localSheetId="2" hidden="1">'ARAÇ LİSTESİ 2019-2020'!$B$3:$M$19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23" l="1"/>
  <c r="U25" i="23"/>
  <c r="V25" i="23" s="1"/>
  <c r="V30" i="23" s="1"/>
  <c r="K26" i="23"/>
  <c r="V26" i="23"/>
  <c r="O28" i="23"/>
  <c r="K28" i="23"/>
  <c r="J28" i="23"/>
  <c r="I28" i="23"/>
  <c r="J24" i="23"/>
  <c r="V24" i="23" s="1"/>
  <c r="M23" i="23"/>
  <c r="M28" i="23" s="1"/>
  <c r="L22" i="23"/>
  <c r="L28" i="23" s="1"/>
  <c r="P21" i="23"/>
  <c r="P28" i="23" s="1"/>
  <c r="S20" i="23"/>
  <c r="S28" i="23" s="1"/>
  <c r="Q19" i="23"/>
  <c r="Q28" i="23" s="1"/>
  <c r="R18" i="23"/>
  <c r="R28" i="23" s="1"/>
  <c r="N17" i="23"/>
  <c r="N28" i="23" s="1"/>
  <c r="H16" i="23"/>
  <c r="H28" i="23" s="1"/>
  <c r="W15" i="23"/>
  <c r="G15" i="23"/>
  <c r="F15" i="23"/>
  <c r="V15" i="23" s="1"/>
  <c r="V14" i="23"/>
  <c r="G14" i="23"/>
  <c r="D14" i="23"/>
  <c r="G13" i="23"/>
  <c r="F13" i="23"/>
  <c r="D13" i="23"/>
  <c r="G12" i="23"/>
  <c r="F12" i="23"/>
  <c r="D12" i="23"/>
  <c r="D11" i="23"/>
  <c r="V11" i="23" s="1"/>
  <c r="G10" i="23"/>
  <c r="F10" i="23"/>
  <c r="D10" i="23"/>
  <c r="V10" i="23" s="1"/>
  <c r="E9" i="23"/>
  <c r="V9" i="23" s="1"/>
  <c r="G8" i="23"/>
  <c r="F8" i="23"/>
  <c r="V8" i="23"/>
  <c r="G7" i="23"/>
  <c r="D7" i="23"/>
  <c r="T6" i="23"/>
  <c r="T28" i="23" s="1"/>
  <c r="G6" i="23"/>
  <c r="F6" i="23"/>
  <c r="D6" i="23"/>
  <c r="V6" i="23" s="1"/>
  <c r="V22" i="23" l="1"/>
  <c r="F28" i="23"/>
  <c r="V13" i="23"/>
  <c r="V19" i="23"/>
  <c r="V23" i="23"/>
  <c r="V16" i="23"/>
  <c r="U28" i="23"/>
  <c r="V18" i="23"/>
  <c r="V12" i="23"/>
  <c r="G28" i="23"/>
  <c r="V20" i="23"/>
  <c r="V7" i="23"/>
  <c r="V28" i="23" s="1"/>
  <c r="V17" i="23"/>
  <c r="V29" i="23" s="1"/>
  <c r="V21" i="23"/>
  <c r="D28" i="23"/>
  <c r="E28" i="23"/>
  <c r="C24" i="20"/>
  <c r="F14" i="20" l="1"/>
  <c r="C20" i="20"/>
  <c r="D24" i="21" l="1"/>
  <c r="D26" i="21" s="1"/>
</calcChain>
</file>

<file path=xl/comments1.xml><?xml version="1.0" encoding="utf-8"?>
<comments xmlns="http://schemas.openxmlformats.org/spreadsheetml/2006/main">
  <authors>
    <author>Dilek Çalışkan</author>
  </authors>
  <commentList>
    <comment ref="J20" authorId="0" shapeId="0">
      <text>
        <r>
          <rPr>
            <b/>
            <sz val="9"/>
            <color indexed="81"/>
            <rFont val="Tahoma"/>
            <family val="2"/>
            <charset val="162"/>
          </rPr>
          <t>Dilek Çalışkan:</t>
        </r>
        <r>
          <rPr>
            <sz val="9"/>
            <color indexed="81"/>
            <rFont val="Tahoma"/>
            <family val="2"/>
            <charset val="162"/>
          </rPr>
          <t xml:space="preserve">
tablodaki yıl değiştirildi
ruhsattaki yazıldı</t>
        </r>
      </text>
    </comment>
  </commentList>
</comments>
</file>

<file path=xl/sharedStrings.xml><?xml version="1.0" encoding="utf-8"?>
<sst xmlns="http://schemas.openxmlformats.org/spreadsheetml/2006/main" count="279" uniqueCount="209">
  <si>
    <t>YANGIN SİGORTA POLİÇELERİ</t>
  </si>
  <si>
    <t xml:space="preserve"> </t>
  </si>
  <si>
    <t>SIRA NO</t>
  </si>
  <si>
    <t>SİGORTALI VE RİZİKO ADRESİ</t>
  </si>
  <si>
    <t>BİNA M2</t>
  </si>
  <si>
    <t>3.480 M2</t>
  </si>
  <si>
    <t>TOPLAM</t>
  </si>
  <si>
    <t>bina Yangın 
yıldırım İnflak</t>
  </si>
  <si>
    <t>makine yangın</t>
  </si>
  <si>
    <t>demirbaş 
yangın</t>
  </si>
  <si>
    <t>komşu mali mesuliyet</t>
  </si>
  <si>
    <t>maddi+bedeni Hasar</t>
  </si>
  <si>
    <t>emniyeti su istimal</t>
  </si>
  <si>
    <t>sabit makine kırlması</t>
  </si>
  <si>
    <t>elektronik cihaz</t>
  </si>
  <si>
    <t>taşınan para</t>
  </si>
  <si>
    <t>toplam</t>
  </si>
  <si>
    <r>
      <t xml:space="preserve">İKU-HUKUK </t>
    </r>
    <r>
      <rPr>
        <sz val="16"/>
        <rFont val="Tahoma"/>
        <family val="2"/>
        <charset val="162"/>
      </rPr>
      <t>FAK.Hürriyet Cad. No:1 Şirinevler /İSTANBUL</t>
    </r>
  </si>
  <si>
    <r>
      <t>İ.K.Ü.  MYO EK BİNA</t>
    </r>
    <r>
      <rPr>
        <sz val="16"/>
        <rFont val="Tahoma"/>
        <family val="2"/>
        <charset val="162"/>
      </rPr>
      <t xml:space="preserve">                    Kuleli Mevkii 15 paf. 8097 parsel Hürriyet cd. No:5 B.Evler</t>
    </r>
  </si>
  <si>
    <r>
      <t xml:space="preserve">İ.K.Ü. HAZIRLIK  </t>
    </r>
    <r>
      <rPr>
        <sz val="16"/>
        <rFont val="Tahoma"/>
        <family val="2"/>
        <charset val="162"/>
      </rPr>
      <t xml:space="preserve">       Kuleli Mevkii 15 paf. 8116 parsel Sümbül Sk. B.Evler</t>
    </r>
  </si>
  <si>
    <r>
      <t xml:space="preserve">    İ.K.Ü. MYO İNCİRLİ     </t>
    </r>
    <r>
      <rPr>
        <sz val="16"/>
        <rFont val="Tahoma"/>
        <family val="2"/>
        <charset val="162"/>
      </rPr>
      <t>İncirli yolbaşı sk. Bakırköy</t>
    </r>
  </si>
  <si>
    <t xml:space="preserve">Hekim </t>
  </si>
  <si>
    <t>emtia yangın +değerli eşya (tablo)</t>
  </si>
  <si>
    <t>cam kırılma</t>
  </si>
  <si>
    <t>Dekorasyon</t>
  </si>
  <si>
    <t>kiracı mali mesuliyet</t>
  </si>
  <si>
    <r>
      <t>İ.K.Ü. ESKİ ERKEK YURDU</t>
    </r>
    <r>
      <rPr>
        <sz val="16"/>
        <rFont val="Tahoma"/>
        <family val="2"/>
        <charset val="162"/>
      </rPr>
      <t xml:space="preserve"> BİNASI Hürriyet mh.Sümbül sk. N:27 B.evler</t>
    </r>
  </si>
  <si>
    <t>2.567M2</t>
  </si>
  <si>
    <t>kaza Başına (670 kkişi)</t>
  </si>
  <si>
    <t xml:space="preserve"> İSTANBUL KÜLTÜR ÜNİVERSİTESİ </t>
  </si>
  <si>
    <t>İŞVEREN MALİ  MESULİYET SİGORTASI POLİÇELERİ</t>
  </si>
  <si>
    <t>ŞİRKETLER</t>
  </si>
  <si>
    <t>SİGORTA KONUSU</t>
  </si>
  <si>
    <t>KİŞİ SAYISI</t>
  </si>
  <si>
    <t>YILLIK ÖDEMELER YEKÜNÜ (USD)</t>
  </si>
  <si>
    <t xml:space="preserve">                   TEMİNAT TUTARI </t>
  </si>
  <si>
    <t xml:space="preserve">     KİŞİ BAŞINA</t>
  </si>
  <si>
    <t>KAZA BAŞINA (TOPLAM)</t>
  </si>
  <si>
    <t>İSTANBUL KÜLTÜR ÜNİVERİSTESİ</t>
  </si>
  <si>
    <t>İŞVEREN MALİ MESULİYET SİGORTASI</t>
  </si>
  <si>
    <t>100.000.-USD</t>
  </si>
  <si>
    <t>500.000.-USD</t>
  </si>
  <si>
    <t>SİGORTA</t>
  </si>
  <si>
    <t>TEMİNATLAR:   DEPREM VE YANGIN 8 EK TEMİNAT KANUNİ LİMİTLER DIŞINDA MUAFİYETLER KABUL EDİLMEYECEKTİR .</t>
  </si>
  <si>
    <t xml:space="preserve">EK TEMİNAT DAHİL :YANGIN, DEPREM, TERÖR, DAHİLİ SU, SEYLAP, HIRSIZLIK, KOMŞUVE KİRACI  MALİ MESULİYET, FIRTINA, DUMAN, ARAÇ </t>
  </si>
  <si>
    <t>ÇARPMASI, KAR AĞIRLIĞI, HAVA TAŞITI, YER KAYMASI,GIDA ZEHİRLENMESİ,TAŞORAN ,ALT KİRACI ,TABELA, ASANSOR,YURUYEN MERDIVAN ,</t>
  </si>
  <si>
    <t>KASA TEMINATI,ENKAZ KALDIRMA,HAVA İTFAIYE VE AMBULANS,OTOPARK,CATI COKME DAHİLDİR</t>
  </si>
  <si>
    <t xml:space="preserve">KÜLTÜR GRUBUNA ÖZEL WORDİNG EKDEDİR </t>
  </si>
  <si>
    <t xml:space="preserve">ACENTE  POLİCELERDE SEKTORE ÖZEL EKSİK HUSUS KALMAMASI ICIN WORDİNG DESTEK OLMALIDIR ÖZELLİKLE YANGIN KARKABI POLİCELERİ İÇİN </t>
  </si>
  <si>
    <t>NOT: 1-BÜTÜN POLİÇELER % 2 DEPREM MUAFİYETİ İLE YAPILACAKTIR</t>
  </si>
  <si>
    <t>RENAULT (OYAK)</t>
  </si>
  <si>
    <t>CLİO</t>
  </si>
  <si>
    <t>D4FF004383</t>
  </si>
  <si>
    <t>VF1BR130540576811</t>
  </si>
  <si>
    <t>RENAULT FLUENCE DYNAMIQUE</t>
  </si>
  <si>
    <t>1.5 DCI 105</t>
  </si>
  <si>
    <t>K9KG8D233585</t>
  </si>
  <si>
    <t>VF1LZBB0644178767</t>
  </si>
  <si>
    <t>MERCEDES</t>
  </si>
  <si>
    <t>WDD2120891A333961</t>
  </si>
  <si>
    <t>K9KG8D235381</t>
  </si>
  <si>
    <t>VF1LZBB0644409259</t>
  </si>
  <si>
    <t>RENAULT MEGANE</t>
  </si>
  <si>
    <t>MEGANE</t>
  </si>
  <si>
    <t>K9KF8R033418</t>
  </si>
  <si>
    <t>VF1BZAA0546055533</t>
  </si>
  <si>
    <t xml:space="preserve">JAGUAR </t>
  </si>
  <si>
    <t>XJ</t>
  </si>
  <si>
    <t>260613184259204PT</t>
  </si>
  <si>
    <t>SAJAA22M1DPV58595</t>
  </si>
  <si>
    <t>VOLKSWAGEN</t>
  </si>
  <si>
    <t>T.PORTER</t>
  </si>
  <si>
    <t>KAMYONET</t>
  </si>
  <si>
    <t>AXB142792</t>
  </si>
  <si>
    <t>WV2ZZZ7HZ7H016461</t>
  </si>
  <si>
    <t>AUDİ</t>
  </si>
  <si>
    <t>A8</t>
  </si>
  <si>
    <t>CDT012706</t>
  </si>
  <si>
    <t>WAUZZZ4H2DN008396</t>
  </si>
  <si>
    <t xml:space="preserve">RENAULT KANGOO </t>
  </si>
  <si>
    <t xml:space="preserve"> KANGOO </t>
  </si>
  <si>
    <t>K9KD407989</t>
  </si>
  <si>
    <t>VF1KC1SBF38798677</t>
  </si>
  <si>
    <t>BUICK</t>
  </si>
  <si>
    <t>SKYHAWK</t>
  </si>
  <si>
    <t>V4606237</t>
  </si>
  <si>
    <t>1G4CU5212V4606237</t>
  </si>
  <si>
    <t>S 350- S 350 L</t>
  </si>
  <si>
    <t>WDD2211561A053833</t>
  </si>
  <si>
    <t>RENAULT CLİO</t>
  </si>
  <si>
    <t>1147 CLİO JOY</t>
  </si>
  <si>
    <t>H5FD403D092797</t>
  </si>
  <si>
    <t>VF15R400E52711223</t>
  </si>
  <si>
    <t>RENAULT FLUENCE  ICON 1.5 DCİ 110 BG</t>
  </si>
  <si>
    <t>FLU</t>
  </si>
  <si>
    <t>K9KJ836D314464</t>
  </si>
  <si>
    <t>VF1LZBD0648917823</t>
  </si>
  <si>
    <t>RENAULT KANGOO MULTIX AUTHENTIQUE 1.5 DCİ 90 E5 PANELVAN</t>
  </si>
  <si>
    <t>PANELVAN</t>
  </si>
  <si>
    <t>K9KE808D137520</t>
  </si>
  <si>
    <t>VF1KW25CD48853172</t>
  </si>
  <si>
    <t>CADDY VAN</t>
  </si>
  <si>
    <t>BJB236420</t>
  </si>
  <si>
    <t>WV2ZZZ2KZ7X128148</t>
  </si>
  <si>
    <t>RENAULT LAGUNA -EXPRESSION PLUS 1.6 16V</t>
  </si>
  <si>
    <t xml:space="preserve">LAGUNA </t>
  </si>
  <si>
    <t>K4MD016664</t>
  </si>
  <si>
    <t>VF1BG4HBE37689925</t>
  </si>
  <si>
    <t>TOYOTA LAND CRUİSER</t>
  </si>
  <si>
    <t>100 VX</t>
  </si>
  <si>
    <t>2UZ-9124775</t>
  </si>
  <si>
    <t>JTEHT05J10-2064155</t>
  </si>
  <si>
    <t xml:space="preserve">PLAKA </t>
  </si>
  <si>
    <t>SİGORTA BAŞLAMA TARİHİ</t>
  </si>
  <si>
    <t xml:space="preserve">SİGORTA BİTİŞ TARİHİ </t>
  </si>
  <si>
    <t>ARAÇ MARKASI</t>
  </si>
  <si>
    <t>ARAÇ TİPİ</t>
  </si>
  <si>
    <t>KULLANIM ŞEKLİ</t>
  </si>
  <si>
    <t xml:space="preserve">MODEL YILI </t>
  </si>
  <si>
    <t>KOLTUK ADEDİ</t>
  </si>
  <si>
    <t>MOTOR NO</t>
  </si>
  <si>
    <t>ŞASE NO</t>
  </si>
  <si>
    <t xml:space="preserve">HUSUSİ OTOMOBİL </t>
  </si>
  <si>
    <t>4+1</t>
  </si>
  <si>
    <t xml:space="preserve">34 JV  606 </t>
  </si>
  <si>
    <t>34 FN 0641</t>
  </si>
  <si>
    <t>34 TA 9480</t>
  </si>
  <si>
    <t xml:space="preserve">34 VN 6364 </t>
  </si>
  <si>
    <r>
      <t>34 DY 6734</t>
    </r>
    <r>
      <rPr>
        <b/>
        <sz val="10"/>
        <color rgb="FFFF0000"/>
        <rFont val="Arial"/>
        <family val="2"/>
        <charset val="162"/>
      </rPr>
      <t>( 34 AA 017)</t>
    </r>
  </si>
  <si>
    <t>34 FM 5363</t>
  </si>
  <si>
    <t>34 SSJ 78</t>
  </si>
  <si>
    <t>34 TJ  585</t>
  </si>
  <si>
    <t>34 TJ  593</t>
  </si>
  <si>
    <t>34  AJ  774</t>
  </si>
  <si>
    <t>34 ZP 1820</t>
  </si>
  <si>
    <t>34 JS 4291</t>
  </si>
  <si>
    <t>34 VD 3803</t>
  </si>
  <si>
    <t>34 VD 1747</t>
  </si>
  <si>
    <t>34 DS 2835</t>
  </si>
  <si>
    <t>34 VG 1328</t>
  </si>
  <si>
    <t>34 BG 019</t>
  </si>
  <si>
    <t>İKU ARAÇ LİSTESİ 2016-2017 YILI</t>
  </si>
  <si>
    <t>kasa teminatı</t>
  </si>
  <si>
    <t>*</t>
  </si>
  <si>
    <t>3.ŞAHIS MALİ SORUMLULIK SİGORTA POLİÇESİNDE, OKULLARIMIZDA ÖĞRENİM GÖREN ÖĞRENCİLER VE ÖĞRENCİ YAKINLARI İŞ BU POLİÇE ŞARTLARI GEREĞİNCE 3.ŞAHIS OLARAK SAYILACAKTIR.</t>
  </si>
  <si>
    <t>ELEKTRONİK CİHAZLARDA MUAFİYET OLARAK HASARIN %10'U MİN. 100 USD, MAKİNE KIRILMASI HASARLARINDA HASARIN %10'U MİN 150 USD OLACAKTIR. STANDART YAŞ SINIRI 10 YAŞ OLARAK UYGULANACAKTIR.</t>
  </si>
  <si>
    <t xml:space="preserve">         2-TEKLİFLER EN GEÇ 24.08.2016 TARİHİNE KADAR VERİLECEKTİR. </t>
  </si>
  <si>
    <t xml:space="preserve">         3-KÜLTÜR KOLEJİ VAKFINA (KEV) YAPILACAK BAĞIŞ MİKTARI BELİRTİLMELİDİR.</t>
  </si>
  <si>
    <t xml:space="preserve">         4-TEKLİFLERE ÖZET TABLO VE ÖDEME TABLOSU  EKLENMELİDİR.</t>
  </si>
  <si>
    <t xml:space="preserve">         5-OTOPARK SORUMLULUĞU DAHİDİR</t>
  </si>
  <si>
    <t xml:space="preserve">         6-ÖĞRENCI VE VELİLER ÜÇÜNCÜ SAHIS SAYILACAKTIR</t>
  </si>
  <si>
    <t xml:space="preserve">        7-TEKLİFLER KAPALI ZARF İÇERİSİNDE AYNUR KESEROĞLU'NA TESLİM EDİLECEKTİR.</t>
  </si>
  <si>
    <t>KIYMET TAKDİRİ EKSPERTİZ MUTABAKAT RAPORU</t>
  </si>
  <si>
    <t>YAPILACAK</t>
  </si>
  <si>
    <r>
      <t xml:space="preserve">İSTANBUL KÜLTÜR ÜNİVERSİTESİ </t>
    </r>
    <r>
      <rPr>
        <sz val="16"/>
        <rFont val="Tahoma"/>
        <family val="2"/>
        <charset val="162"/>
      </rPr>
      <t>Muhtelif Adreslerde Tablo, Antika ve kıtmetli Eşya Bakırköy/İSTANBUL</t>
    </r>
  </si>
  <si>
    <r>
      <t xml:space="preserve">YENİ ERKEK YURDU BİNASI(Kiralık) </t>
    </r>
    <r>
      <rPr>
        <sz val="16"/>
        <rFont val="Tahoma"/>
        <family val="2"/>
        <charset val="162"/>
      </rPr>
      <t>Hürriyet mah.Sümbül sok.Yıldıray yurdu Bahçelievler</t>
    </r>
  </si>
  <si>
    <r>
      <t xml:space="preserve">İSTANBUL KÜLTÜR ÜNİVERSİTESİ </t>
    </r>
    <r>
      <rPr>
        <sz val="16"/>
        <rFont val="Tahoma"/>
        <family val="2"/>
        <charset val="162"/>
      </rPr>
      <t>Ataköy</t>
    </r>
    <r>
      <rPr>
        <b/>
        <sz val="16"/>
        <rFont val="Tahoma"/>
        <family val="2"/>
        <charset val="162"/>
      </rPr>
      <t xml:space="preserve"> Y</t>
    </r>
    <r>
      <rPr>
        <sz val="16"/>
        <rFont val="Tahoma"/>
        <family val="2"/>
        <charset val="162"/>
      </rPr>
      <t>erleşkesi D-100 Yan Yol Ataköy-Bakırköy/İSTANBUL</t>
    </r>
  </si>
  <si>
    <t>Tüm İKU Adresleri İçin 3.Şahıs Mali Mesuliyet</t>
  </si>
  <si>
    <t>Tüm İKU Adresleri İçin Emniyeti Suistimal</t>
  </si>
  <si>
    <t>Tüm İKU Adreslerindeki Makine Kırıması</t>
  </si>
  <si>
    <t>Tüm İKU Adreslerindeki Elektronik Cihaz Sigortası</t>
  </si>
  <si>
    <t>Tüm İKU Adreslerindeki Taşınan Para</t>
  </si>
  <si>
    <t>Tüm İKU Adresleri İçin Komşu Mali Mesuliyet</t>
  </si>
  <si>
    <t>Tüm İKU Adresleri İçin Kiracı Mali Mesuliyet</t>
  </si>
  <si>
    <t>Tüm İKU Adresleri İçin Cam Kırılma sigortası</t>
  </si>
  <si>
    <t>Kulanıcı hataları</t>
  </si>
  <si>
    <t>HEKİM SORUMLULUK</t>
  </si>
  <si>
    <t>BAŞLANGIÇ TARİHİ :18.09.2017</t>
  </si>
  <si>
    <t>BİTİŞ TARİHİ           :18.09.2018</t>
  </si>
  <si>
    <t>USD kur 3,50 baz alındı</t>
  </si>
  <si>
    <t>enkaz kaldırma(toplam sig.bedelinin %4 kadar poliçede var</t>
  </si>
  <si>
    <t>POLİÇE NO</t>
  </si>
  <si>
    <t>POLİÇE TUTARI</t>
  </si>
  <si>
    <t xml:space="preserve">                   </t>
  </si>
  <si>
    <t xml:space="preserve">ATAKÖY 2 </t>
  </si>
  <si>
    <t>34 DY 6734( 34 AA 017)</t>
  </si>
  <si>
    <t>34 BHJ 248</t>
  </si>
  <si>
    <t>ISUZU</t>
  </si>
  <si>
    <t>NOVO LUX</t>
  </si>
  <si>
    <t>34 BHE 562</t>
  </si>
  <si>
    <t>34 BHE548</t>
  </si>
  <si>
    <t>NNA</t>
  </si>
  <si>
    <t>016255063438204PT</t>
  </si>
  <si>
    <t>SAJAA22M1HPW07641</t>
  </si>
  <si>
    <t>OTOBÜS (CA TEK KATLI)</t>
  </si>
  <si>
    <t>NNAM0L8LN02000328</t>
  </si>
  <si>
    <t>NNAM0L8LN02000327</t>
  </si>
  <si>
    <t>44.613 M2</t>
  </si>
  <si>
    <t>5.700 M2</t>
  </si>
  <si>
    <t>4.904 M2</t>
  </si>
  <si>
    <t>3.000 M2</t>
  </si>
  <si>
    <t>6.326 M2</t>
  </si>
  <si>
    <t>21.305 M2</t>
  </si>
  <si>
    <t>300 M2</t>
  </si>
  <si>
    <t>Tüm İKU Adreslerindeki Kiralanan demirbaşların Kullanımdan doğacak hasarlar</t>
  </si>
  <si>
    <t>2018 / 2019 SİGORTA TEMİNAT TUTARLARI REVİZE EDİLMİŞTİR.</t>
  </si>
  <si>
    <t>2018-2019 SİGORTA TEMİNAT  TABLOSU</t>
  </si>
  <si>
    <t>NOT:Tıbbi Kötü Uygulama Poliçesi 02 ağustos 2018-2019 ya dönemi Yakut Sigortadan yenilenmiştir. (252 tl)</t>
  </si>
  <si>
    <t>İHTİYARİ MALİ MES.</t>
  </si>
  <si>
    <t>İHALE DIŞI MECBURİ EK TEMİNAT</t>
  </si>
  <si>
    <t>POL TUTARI</t>
  </si>
  <si>
    <t>satıldı 19.07.2019</t>
  </si>
  <si>
    <t>ATAKÖY İLE BİRLİKTE</t>
  </si>
  <si>
    <r>
      <t xml:space="preserve"> C BLOK-SAĞLIK BİLİMLERİ FAKÜLTESİ </t>
    </r>
    <r>
      <rPr>
        <sz val="16"/>
        <rFont val="Tahoma"/>
        <family val="2"/>
        <charset val="162"/>
      </rPr>
      <t>Hürriyet mh.Sümbül sk. N:22 B.evler</t>
    </r>
  </si>
  <si>
    <t>Satıldı yapılmayacak</t>
  </si>
  <si>
    <t>NOT:3 araç 19.07.2019 tarihinde satılmış olup 17 araç sigortalanacaktır</t>
  </si>
  <si>
    <t>2019-2020</t>
  </si>
  <si>
    <t>01.08.2018-31.07.2019</t>
  </si>
  <si>
    <r>
      <t xml:space="preserve"> BASIN EKSPERS YERLEŞKESİ-</t>
    </r>
    <r>
      <rPr>
        <sz val="16"/>
        <rFont val="Tahoma"/>
        <family val="2"/>
        <charset val="162"/>
      </rPr>
      <t xml:space="preserve">Halkalı Merkez Mahallesi Basın Ekspers Cad. NO:9/11 K.Çekmece/İSTANBUL
</t>
    </r>
    <r>
      <rPr>
        <b/>
        <sz val="16"/>
        <rFont val="Tahoma"/>
        <family val="2"/>
        <charset val="16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</si>
</sst>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7" formatCode="#,##0.00\ &quot;₺&quot;;\-#,##0.00\ &quot;₺&quot;"/>
    <numFmt numFmtId="43" formatCode="_-* #,##0.00\ _₺_-;\-* #,##0.00\ _₺_-;_-* &quot;-&quot;??\ _₺_-;_-@_-"/>
    <numFmt numFmtId="164" formatCode="_-* #,##0.00\ _T_L_-;\-* #,##0.00\ _T_L_-;_-* &quot;-&quot;??\ _T_L_-;_-@_-"/>
    <numFmt numFmtId="165" formatCode="_-* #,##0\ _T_L_-;\-* #,##0\ _T_L_-;_-* &quot;-&quot;??\ _T_L_-;_-@_-"/>
    <numFmt numFmtId="166" formatCode="dd\-mmm\-yy"/>
    <numFmt numFmtId="167" formatCode="#,##0\ &quot;M2&quot;"/>
    <numFmt numFmtId="168" formatCode="#,##0.00\ &quot;TL&quot;"/>
    <numFmt numFmtId="169" formatCode="#,##0.00\ &quot;TL&quot;;\-#,##0.00\ &quot;TL&quot;"/>
    <numFmt numFmtId="170" formatCode="[$$-409]#,##0.00_ ;\-[$$-409]#,##0.00\ "/>
    <numFmt numFmtId="171" formatCode="[$$-409]#,##0.00"/>
    <numFmt numFmtId="172" formatCode="_-* #,##0.0000\ _T_L_-;\-* #,##0.0000\ _T_L_-;_-* &quot;-&quot;??\ _T_L_-;_-@_-"/>
    <numFmt numFmtId="173" formatCode="#,##0.00_ ;\-#,##0.00\ "/>
    <numFmt numFmtId="174" formatCode="#,##0\ [$€-407]"/>
    <numFmt numFmtId="175" formatCode="#,##0.00\ [$€-407]"/>
    <numFmt numFmtId="176" formatCode="#,##0.00\ [$€-407];\-#,##0.00\ [$€-407]"/>
    <numFmt numFmtId="177" formatCode="0_ ;\-0\ "/>
  </numFmts>
  <fonts count="3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Tahoma"/>
      <family val="2"/>
      <charset val="162"/>
    </font>
    <font>
      <sz val="11"/>
      <color indexed="8"/>
      <name val="Calibri"/>
      <family val="2"/>
      <charset val="162"/>
    </font>
    <font>
      <b/>
      <sz val="12"/>
      <name val="Tahoma"/>
      <family val="2"/>
      <charset val="162"/>
    </font>
    <font>
      <b/>
      <sz val="10"/>
      <name val="Tahoma"/>
      <family val="2"/>
      <charset val="162"/>
    </font>
    <font>
      <b/>
      <sz val="9"/>
      <name val="Tahoma"/>
      <family val="2"/>
      <charset val="162"/>
    </font>
    <font>
      <b/>
      <sz val="10"/>
      <color indexed="10"/>
      <name val="Tahoma"/>
      <family val="2"/>
      <charset val="162"/>
    </font>
    <font>
      <b/>
      <sz val="9"/>
      <color indexed="10"/>
      <name val="Tahoma"/>
      <family val="2"/>
      <charset val="162"/>
    </font>
    <font>
      <sz val="10"/>
      <color indexed="10"/>
      <name val="Tahoma"/>
      <family val="2"/>
      <charset val="162"/>
    </font>
    <font>
      <b/>
      <sz val="16"/>
      <name val="Tahoma"/>
      <family val="2"/>
      <charset val="162"/>
    </font>
    <font>
      <sz val="16"/>
      <name val="Tahoma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name val="Tahoma"/>
      <family val="2"/>
      <charset val="162"/>
    </font>
    <font>
      <b/>
      <sz val="10"/>
      <name val="Arial"/>
      <family val="2"/>
      <charset val="162"/>
    </font>
    <font>
      <b/>
      <sz val="10"/>
      <color rgb="FFFF0000"/>
      <name val="Tahoma"/>
      <family val="2"/>
      <charset val="162"/>
    </font>
    <font>
      <b/>
      <sz val="10"/>
      <color rgb="FFFF0000"/>
      <name val="Arial"/>
      <family val="2"/>
      <charset val="162"/>
    </font>
    <font>
      <sz val="10"/>
      <name val="Arial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10"/>
      <name val="Arial Tur"/>
      <charset val="162"/>
    </font>
    <font>
      <b/>
      <sz val="22"/>
      <name val="Tahoma"/>
      <family val="2"/>
      <charset val="162"/>
    </font>
    <font>
      <b/>
      <sz val="10"/>
      <color indexed="12"/>
      <name val="Tahoma"/>
      <family val="2"/>
      <charset val="162"/>
    </font>
    <font>
      <b/>
      <sz val="11"/>
      <color rgb="FFFF000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b/>
      <sz val="14"/>
      <name val="Arial"/>
      <family val="2"/>
      <charset val="162"/>
    </font>
    <font>
      <sz val="14"/>
      <name val="Arial"/>
      <family val="2"/>
      <charset val="162"/>
    </font>
    <font>
      <b/>
      <i/>
      <sz val="16"/>
      <name val="Tahoma"/>
      <family val="2"/>
      <charset val="162"/>
    </font>
    <font>
      <b/>
      <i/>
      <sz val="14"/>
      <name val="Arial"/>
      <family val="2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b/>
      <i/>
      <sz val="11"/>
      <name val="Arial"/>
      <family val="2"/>
      <charset val="162"/>
    </font>
    <font>
      <sz val="11"/>
      <color theme="1"/>
      <name val="Arial"/>
      <family val="2"/>
      <charset val="162"/>
    </font>
    <font>
      <sz val="11"/>
      <color rgb="FFFF0000"/>
      <name val="Arial"/>
      <family val="2"/>
      <charset val="162"/>
    </font>
    <font>
      <b/>
      <sz val="11"/>
      <color indexed="10"/>
      <name val="Arial"/>
      <family val="2"/>
      <charset val="162"/>
    </font>
    <font>
      <sz val="11"/>
      <color indexed="1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17" fillId="0" borderId="0"/>
    <xf numFmtId="0" fontId="17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/>
    <xf numFmtId="164" fontId="1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72">
    <xf numFmtId="0" fontId="0" fillId="0" borderId="0" xfId="0"/>
    <xf numFmtId="0" fontId="10" fillId="2" borderId="0" xfId="0" applyFont="1" applyFill="1"/>
    <xf numFmtId="0" fontId="11" fillId="2" borderId="0" xfId="0" applyFont="1" applyFill="1"/>
    <xf numFmtId="165" fontId="11" fillId="2" borderId="0" xfId="2" applyNumberFormat="1" applyFont="1" applyFill="1"/>
    <xf numFmtId="166" fontId="10" fillId="2" borderId="0" xfId="2" applyNumberFormat="1" applyFont="1" applyFill="1"/>
    <xf numFmtId="165" fontId="10" fillId="2" borderId="0" xfId="2" applyNumberFormat="1" applyFont="1" applyFill="1"/>
    <xf numFmtId="165" fontId="10" fillId="2" borderId="0" xfId="2" applyNumberFormat="1" applyFont="1" applyFill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vertical="center" wrapText="1"/>
    </xf>
    <xf numFmtId="164" fontId="11" fillId="2" borderId="9" xfId="2" applyFont="1" applyFill="1" applyBorder="1"/>
    <xf numFmtId="165" fontId="11" fillId="2" borderId="9" xfId="2" applyNumberFormat="1" applyFont="1" applyFill="1" applyBorder="1"/>
    <xf numFmtId="3" fontId="10" fillId="2" borderId="9" xfId="0" applyNumberFormat="1" applyFont="1" applyFill="1" applyBorder="1" applyAlignment="1">
      <alignment horizontal="center"/>
    </xf>
    <xf numFmtId="0" fontId="10" fillId="2" borderId="9" xfId="0" applyFont="1" applyFill="1" applyBorder="1"/>
    <xf numFmtId="168" fontId="11" fillId="2" borderId="9" xfId="2" applyNumberFormat="1" applyFont="1" applyFill="1" applyBorder="1"/>
    <xf numFmtId="164" fontId="11" fillId="2" borderId="9" xfId="2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64" fontId="10" fillId="2" borderId="16" xfId="2" applyFont="1" applyFill="1" applyBorder="1"/>
    <xf numFmtId="171" fontId="10" fillId="2" borderId="0" xfId="0" applyNumberFormat="1" applyFont="1" applyFill="1"/>
    <xf numFmtId="167" fontId="11" fillId="2" borderId="6" xfId="1" applyNumberFormat="1" applyFont="1" applyFill="1" applyBorder="1" applyAlignment="1">
      <alignment horizontal="center" vertical="center" wrapText="1"/>
    </xf>
    <xf numFmtId="168" fontId="11" fillId="2" borderId="9" xfId="2" applyNumberFormat="1" applyFont="1" applyFill="1" applyBorder="1" applyAlignment="1">
      <alignment horizontal="center"/>
    </xf>
    <xf numFmtId="169" fontId="11" fillId="2" borderId="9" xfId="2" applyNumberFormat="1" applyFont="1" applyFill="1" applyBorder="1"/>
    <xf numFmtId="0" fontId="11" fillId="2" borderId="9" xfId="0" applyFont="1" applyFill="1" applyBorder="1" applyAlignment="1">
      <alignment horizontal="center" vertical="center" wrapText="1"/>
    </xf>
    <xf numFmtId="165" fontId="2" fillId="0" borderId="0" xfId="2" applyNumberFormat="1" applyFont="1"/>
    <xf numFmtId="0" fontId="2" fillId="0" borderId="0" xfId="0" applyFont="1" applyBorder="1"/>
    <xf numFmtId="165" fontId="2" fillId="0" borderId="0" xfId="2" applyNumberFormat="1" applyFont="1" applyBorder="1"/>
    <xf numFmtId="165" fontId="13" fillId="0" borderId="0" xfId="2" applyNumberFormat="1" applyFont="1"/>
    <xf numFmtId="165" fontId="4" fillId="0" borderId="0" xfId="2" applyNumberFormat="1" applyFont="1"/>
    <xf numFmtId="14" fontId="4" fillId="0" borderId="0" xfId="0" applyNumberFormat="1" applyFont="1" applyBorder="1"/>
    <xf numFmtId="165" fontId="5" fillId="0" borderId="1" xfId="2" applyNumberFormat="1" applyFont="1" applyBorder="1"/>
    <xf numFmtId="165" fontId="5" fillId="0" borderId="4" xfId="2" applyNumberFormat="1" applyFont="1" applyBorder="1" applyAlignment="1">
      <alignment horizontal="left"/>
    </xf>
    <xf numFmtId="165" fontId="5" fillId="0" borderId="4" xfId="2" applyNumberFormat="1" applyFont="1" applyBorder="1" applyAlignment="1">
      <alignment horizontal="center"/>
    </xf>
    <xf numFmtId="165" fontId="5" fillId="0" borderId="4" xfId="2" applyNumberFormat="1" applyFont="1" applyBorder="1"/>
    <xf numFmtId="165" fontId="5" fillId="0" borderId="4" xfId="2" applyNumberFormat="1" applyFont="1" applyBorder="1" applyAlignment="1">
      <alignment wrapText="1"/>
    </xf>
    <xf numFmtId="165" fontId="5" fillId="0" borderId="2" xfId="2" applyNumberFormat="1" applyFont="1" applyBorder="1"/>
    <xf numFmtId="165" fontId="5" fillId="0" borderId="5" xfId="2" applyNumberFormat="1" applyFont="1" applyBorder="1"/>
    <xf numFmtId="165" fontId="5" fillId="0" borderId="20" xfId="2" applyNumberFormat="1" applyFont="1" applyBorder="1"/>
    <xf numFmtId="165" fontId="5" fillId="0" borderId="7" xfId="2" applyNumberFormat="1" applyFont="1" applyBorder="1"/>
    <xf numFmtId="165" fontId="5" fillId="0" borderId="8" xfId="2" applyNumberFormat="1" applyFont="1" applyBorder="1"/>
    <xf numFmtId="165" fontId="5" fillId="0" borderId="7" xfId="2" applyNumberFormat="1" applyFont="1" applyBorder="1" applyAlignment="1">
      <alignment horizontal="center"/>
    </xf>
    <xf numFmtId="165" fontId="5" fillId="0" borderId="21" xfId="2" applyNumberFormat="1" applyFont="1" applyBorder="1" applyAlignment="1">
      <alignment horizontal="center"/>
    </xf>
    <xf numFmtId="165" fontId="2" fillId="0" borderId="12" xfId="2" applyNumberFormat="1" applyFont="1" applyBorder="1"/>
    <xf numFmtId="165" fontId="2" fillId="0" borderId="11" xfId="2" applyNumberFormat="1" applyFont="1" applyBorder="1"/>
    <xf numFmtId="165" fontId="2" fillId="0" borderId="9" xfId="2" applyNumberFormat="1" applyFont="1" applyBorder="1" applyAlignment="1">
      <alignment horizontal="center"/>
    </xf>
    <xf numFmtId="165" fontId="2" fillId="3" borderId="9" xfId="2" applyNumberFormat="1" applyFont="1" applyFill="1" applyBorder="1" applyAlignment="1">
      <alignment horizontal="center"/>
    </xf>
    <xf numFmtId="164" fontId="2" fillId="3" borderId="9" xfId="2" applyFont="1" applyFill="1" applyBorder="1" applyAlignment="1">
      <alignment horizontal="center"/>
    </xf>
    <xf numFmtId="164" fontId="2" fillId="0" borderId="9" xfId="2" applyFont="1" applyBorder="1" applyAlignment="1">
      <alignment horizontal="center"/>
    </xf>
    <xf numFmtId="2" fontId="2" fillId="0" borderId="22" xfId="2" applyNumberFormat="1" applyFont="1" applyBorder="1" applyAlignment="1">
      <alignment horizontal="center"/>
    </xf>
    <xf numFmtId="165" fontId="5" fillId="0" borderId="13" xfId="2" applyNumberFormat="1" applyFont="1" applyBorder="1" applyAlignment="1"/>
    <xf numFmtId="0" fontId="14" fillId="0" borderId="14" xfId="0" applyFont="1" applyBorder="1" applyAlignment="1"/>
    <xf numFmtId="165" fontId="2" fillId="0" borderId="15" xfId="2" applyNumberFormat="1" applyFont="1" applyBorder="1"/>
    <xf numFmtId="165" fontId="2" fillId="0" borderId="15" xfId="2" applyNumberFormat="1" applyFont="1" applyBorder="1" applyAlignment="1">
      <alignment horizontal="center"/>
    </xf>
    <xf numFmtId="164" fontId="2" fillId="0" borderId="15" xfId="2" applyFont="1" applyBorder="1" applyAlignment="1">
      <alignment horizontal="center"/>
    </xf>
    <xf numFmtId="164" fontId="2" fillId="0" borderId="19" xfId="2" applyFont="1" applyBorder="1" applyAlignment="1">
      <alignment horizontal="center"/>
    </xf>
    <xf numFmtId="165" fontId="5" fillId="0" borderId="0" xfId="2" applyNumberFormat="1" applyFont="1" applyBorder="1" applyAlignment="1"/>
    <xf numFmtId="0" fontId="14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2" applyFont="1" applyBorder="1" applyAlignment="1">
      <alignment horizontal="center"/>
    </xf>
    <xf numFmtId="2" fontId="2" fillId="0" borderId="0" xfId="2" applyNumberFormat="1" applyFont="1" applyBorder="1" applyAlignment="1">
      <alignment horizontal="center"/>
    </xf>
    <xf numFmtId="4" fontId="2" fillId="0" borderId="0" xfId="0" applyNumberFormat="1" applyFont="1" applyBorder="1"/>
    <xf numFmtId="0" fontId="5" fillId="3" borderId="0" xfId="0" applyFont="1" applyFill="1" applyAlignment="1">
      <alignment wrapText="1"/>
    </xf>
    <xf numFmtId="0" fontId="5" fillId="3" borderId="0" xfId="0" applyFont="1" applyFill="1"/>
    <xf numFmtId="0" fontId="2" fillId="3" borderId="0" xfId="0" applyFont="1" applyFill="1"/>
    <xf numFmtId="165" fontId="2" fillId="3" borderId="0" xfId="2" applyNumberFormat="1" applyFont="1" applyFill="1"/>
    <xf numFmtId="172" fontId="5" fillId="3" borderId="0" xfId="2" applyNumberFormat="1" applyFont="1" applyFill="1"/>
    <xf numFmtId="0" fontId="6" fillId="3" borderId="0" xfId="0" applyFont="1" applyFill="1"/>
    <xf numFmtId="0" fontId="8" fillId="3" borderId="0" xfId="0" applyFont="1" applyFill="1" applyAlignment="1">
      <alignment wrapText="1"/>
    </xf>
    <xf numFmtId="14" fontId="2" fillId="3" borderId="0" xfId="0" applyNumberFormat="1" applyFont="1" applyFill="1"/>
    <xf numFmtId="164" fontId="5" fillId="3" borderId="0" xfId="2" applyFont="1" applyFill="1"/>
    <xf numFmtId="0" fontId="8" fillId="3" borderId="0" xfId="0" applyFont="1" applyFill="1"/>
    <xf numFmtId="0" fontId="2" fillId="3" borderId="0" xfId="0" applyFont="1" applyFill="1" applyAlignment="1">
      <alignment wrapText="1"/>
    </xf>
    <xf numFmtId="0" fontId="15" fillId="0" borderId="0" xfId="0" applyFont="1"/>
    <xf numFmtId="0" fontId="7" fillId="0" borderId="0" xfId="0" applyFont="1"/>
    <xf numFmtId="0" fontId="16" fillId="0" borderId="0" xfId="0" applyFont="1"/>
    <xf numFmtId="0" fontId="7" fillId="3" borderId="0" xfId="0" applyFont="1" applyFill="1"/>
    <xf numFmtId="165" fontId="9" fillId="3" borderId="0" xfId="2" applyNumberFormat="1" applyFont="1" applyFill="1"/>
    <xf numFmtId="165" fontId="9" fillId="0" borderId="0" xfId="2" applyNumberFormat="1" applyFont="1"/>
    <xf numFmtId="0" fontId="0" fillId="2" borderId="9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Border="1"/>
    <xf numFmtId="0" fontId="0" fillId="2" borderId="9" xfId="0" applyFill="1" applyBorder="1"/>
    <xf numFmtId="0" fontId="17" fillId="2" borderId="9" xfId="4" applyFont="1" applyFill="1" applyBorder="1"/>
    <xf numFmtId="0" fontId="14" fillId="2" borderId="9" xfId="4" applyFont="1" applyFill="1" applyBorder="1" applyAlignment="1">
      <alignment horizontal="center"/>
    </xf>
    <xf numFmtId="1" fontId="0" fillId="2" borderId="9" xfId="0" applyNumberFormat="1" applyFill="1" applyBorder="1" applyAlignment="1">
      <alignment horizontal="left"/>
    </xf>
    <xf numFmtId="14" fontId="0" fillId="2" borderId="9" xfId="0" applyNumberFormat="1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20" fillId="0" borderId="17" xfId="0" applyFont="1" applyBorder="1" applyAlignment="1">
      <alignment wrapText="1"/>
    </xf>
    <xf numFmtId="0" fontId="20" fillId="0" borderId="8" xfId="0" applyFont="1" applyBorder="1" applyAlignment="1">
      <alignment horizontal="center" wrapText="1"/>
    </xf>
    <xf numFmtId="0" fontId="20" fillId="0" borderId="8" xfId="0" applyFont="1" applyBorder="1" applyAlignment="1">
      <alignment wrapText="1"/>
    </xf>
    <xf numFmtId="0" fontId="20" fillId="0" borderId="8" xfId="0" applyFont="1" applyBorder="1" applyAlignment="1"/>
    <xf numFmtId="0" fontId="20" fillId="0" borderId="8" xfId="0" applyFont="1" applyBorder="1" applyAlignment="1">
      <alignment horizontal="left" wrapText="1"/>
    </xf>
    <xf numFmtId="0" fontId="20" fillId="0" borderId="18" xfId="0" applyFont="1" applyBorder="1" applyAlignment="1">
      <alignment wrapText="1"/>
    </xf>
    <xf numFmtId="0" fontId="0" fillId="2" borderId="22" xfId="0" applyFill="1" applyBorder="1"/>
    <xf numFmtId="0" fontId="12" fillId="0" borderId="0" xfId="0" applyFont="1"/>
    <xf numFmtId="0" fontId="21" fillId="2" borderId="0" xfId="0" applyFont="1" applyFill="1"/>
    <xf numFmtId="167" fontId="11" fillId="2" borderId="9" xfId="1" applyNumberFormat="1" applyFont="1" applyFill="1" applyBorder="1" applyAlignment="1">
      <alignment horizontal="center" vertical="center" wrapText="1"/>
    </xf>
    <xf numFmtId="0" fontId="23" fillId="0" borderId="0" xfId="0" applyFont="1"/>
    <xf numFmtId="174" fontId="11" fillId="2" borderId="9" xfId="0" applyNumberFormat="1" applyFont="1" applyFill="1" applyBorder="1" applyAlignment="1">
      <alignment horizontal="center"/>
    </xf>
    <xf numFmtId="168" fontId="10" fillId="2" borderId="9" xfId="2" applyNumberFormat="1" applyFont="1" applyFill="1" applyBorder="1" applyAlignment="1">
      <alignment horizontal="center"/>
    </xf>
    <xf numFmtId="168" fontId="28" fillId="2" borderId="9" xfId="0" applyNumberFormat="1" applyFont="1" applyFill="1" applyBorder="1"/>
    <xf numFmtId="171" fontId="28" fillId="2" borderId="9" xfId="0" applyNumberFormat="1" applyFont="1" applyFill="1" applyBorder="1"/>
    <xf numFmtId="168" fontId="28" fillId="2" borderId="19" xfId="0" applyNumberFormat="1" applyFont="1" applyFill="1" applyBorder="1"/>
    <xf numFmtId="168" fontId="28" fillId="2" borderId="0" xfId="0" applyNumberFormat="1" applyFont="1" applyFill="1"/>
    <xf numFmtId="0" fontId="28" fillId="2" borderId="0" xfId="0" applyFont="1" applyFill="1"/>
    <xf numFmtId="0" fontId="31" fillId="3" borderId="0" xfId="0" applyFont="1" applyFill="1"/>
    <xf numFmtId="0" fontId="30" fillId="3" borderId="0" xfId="0" applyFont="1" applyFill="1"/>
    <xf numFmtId="165" fontId="30" fillId="3" borderId="0" xfId="11" applyNumberFormat="1" applyFont="1" applyFill="1"/>
    <xf numFmtId="14" fontId="30" fillId="3" borderId="0" xfId="0" applyNumberFormat="1" applyFont="1" applyFill="1"/>
    <xf numFmtId="0" fontId="33" fillId="0" borderId="0" xfId="0" applyFont="1"/>
    <xf numFmtId="0" fontId="35" fillId="0" borderId="0" xfId="0" applyFont="1"/>
    <xf numFmtId="0" fontId="35" fillId="3" borderId="0" xfId="0" applyFont="1" applyFill="1"/>
    <xf numFmtId="0" fontId="30" fillId="0" borderId="0" xfId="0" applyFont="1"/>
    <xf numFmtId="165" fontId="30" fillId="0" borderId="0" xfId="11" applyNumberFormat="1" applyFont="1"/>
    <xf numFmtId="165" fontId="36" fillId="3" borderId="0" xfId="11" applyNumberFormat="1" applyFont="1" applyFill="1"/>
    <xf numFmtId="165" fontId="36" fillId="0" borderId="0" xfId="11" applyNumberFormat="1" applyFont="1"/>
    <xf numFmtId="0" fontId="2" fillId="0" borderId="0" xfId="0" applyFont="1"/>
    <xf numFmtId="168" fontId="11" fillId="2" borderId="0" xfId="0" applyNumberFormat="1" applyFont="1" applyFill="1"/>
    <xf numFmtId="165" fontId="11" fillId="2" borderId="0" xfId="0" applyNumberFormat="1" applyFont="1" applyFill="1"/>
    <xf numFmtId="173" fontId="11" fillId="2" borderId="0" xfId="0" applyNumberFormat="1" applyFont="1" applyFill="1"/>
    <xf numFmtId="169" fontId="10" fillId="2" borderId="0" xfId="0" applyNumberFormat="1" applyFont="1" applyFill="1"/>
    <xf numFmtId="0" fontId="0" fillId="2" borderId="0" xfId="0" applyFill="1"/>
    <xf numFmtId="0" fontId="10" fillId="4" borderId="9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 vertical="center" wrapText="1"/>
    </xf>
    <xf numFmtId="168" fontId="11" fillId="4" borderId="9" xfId="2" applyNumberFormat="1" applyFont="1" applyFill="1" applyBorder="1" applyAlignment="1">
      <alignment horizontal="center"/>
    </xf>
    <xf numFmtId="164" fontId="11" fillId="4" borderId="9" xfId="2" applyFont="1" applyFill="1" applyBorder="1"/>
    <xf numFmtId="0" fontId="10" fillId="4" borderId="9" xfId="0" applyFont="1" applyFill="1" applyBorder="1"/>
    <xf numFmtId="0" fontId="10" fillId="4" borderId="0" xfId="0" applyFont="1" applyFill="1"/>
    <xf numFmtId="164" fontId="11" fillId="4" borderId="9" xfId="2" applyFont="1" applyFill="1" applyBorder="1" applyAlignment="1">
      <alignment horizontal="center"/>
    </xf>
    <xf numFmtId="165" fontId="11" fillId="4" borderId="0" xfId="2" applyNumberFormat="1" applyFont="1" applyFill="1"/>
    <xf numFmtId="1" fontId="10" fillId="2" borderId="9" xfId="0" applyNumberFormat="1" applyFont="1" applyFill="1" applyBorder="1" applyAlignment="1">
      <alignment horizontal="center"/>
    </xf>
    <xf numFmtId="0" fontId="10" fillId="4" borderId="9" xfId="3" applyFont="1" applyFill="1" applyBorder="1" applyAlignment="1">
      <alignment horizontal="center" vertical="center" wrapText="1"/>
    </xf>
    <xf numFmtId="7" fontId="11" fillId="4" borderId="9" xfId="2" applyNumberFormat="1" applyFont="1" applyFill="1" applyBorder="1"/>
    <xf numFmtId="169" fontId="11" fillId="4" borderId="9" xfId="2" applyNumberFormat="1" applyFont="1" applyFill="1" applyBorder="1"/>
    <xf numFmtId="3" fontId="10" fillId="4" borderId="9" xfId="0" applyNumberFormat="1" applyFont="1" applyFill="1" applyBorder="1" applyAlignment="1">
      <alignment horizontal="center"/>
    </xf>
    <xf numFmtId="0" fontId="11" fillId="4" borderId="0" xfId="0" applyFont="1" applyFill="1"/>
    <xf numFmtId="168" fontId="28" fillId="2" borderId="0" xfId="0" applyNumberFormat="1" applyFont="1" applyFill="1" applyAlignment="1">
      <alignment horizontal="right"/>
    </xf>
    <xf numFmtId="175" fontId="28" fillId="2" borderId="9" xfId="0" applyNumberFormat="1" applyFont="1" applyFill="1" applyBorder="1"/>
    <xf numFmtId="4" fontId="5" fillId="0" borderId="22" xfId="2" applyNumberFormat="1" applyFont="1" applyBorder="1" applyAlignment="1">
      <alignment horizontal="center"/>
    </xf>
    <xf numFmtId="0" fontId="14" fillId="0" borderId="9" xfId="4" applyFont="1" applyFill="1" applyBorder="1" applyAlignment="1">
      <alignment horizontal="left"/>
    </xf>
    <xf numFmtId="0" fontId="17" fillId="2" borderId="9" xfId="4" applyFont="1" applyFill="1" applyBorder="1" applyAlignment="1">
      <alignment horizontal="left" vertical="center"/>
    </xf>
    <xf numFmtId="0" fontId="14" fillId="2" borderId="12" xfId="4" applyFont="1" applyFill="1" applyBorder="1" applyAlignment="1">
      <alignment horizontal="left" vertical="center"/>
    </xf>
    <xf numFmtId="0" fontId="20" fillId="0" borderId="24" xfId="0" applyFont="1" applyBorder="1" applyAlignment="1">
      <alignment wrapText="1"/>
    </xf>
    <xf numFmtId="0" fontId="37" fillId="0" borderId="9" xfId="0" applyFont="1" applyBorder="1" applyAlignment="1">
      <alignment horizontal="left" vertical="center"/>
    </xf>
    <xf numFmtId="0" fontId="20" fillId="0" borderId="9" xfId="0" applyFont="1" applyBorder="1" applyAlignment="1">
      <alignment horizontal="center"/>
    </xf>
    <xf numFmtId="0" fontId="14" fillId="2" borderId="15" xfId="4" applyFont="1" applyFill="1" applyBorder="1" applyAlignment="1">
      <alignment horizontal="left" vertical="center"/>
    </xf>
    <xf numFmtId="0" fontId="0" fillId="0" borderId="0" xfId="0" applyFont="1" applyBorder="1"/>
    <xf numFmtId="14" fontId="38" fillId="0" borderId="9" xfId="0" applyNumberFormat="1" applyFont="1" applyBorder="1" applyAlignment="1">
      <alignment horizontal="center"/>
    </xf>
    <xf numFmtId="0" fontId="38" fillId="0" borderId="9" xfId="0" applyFont="1" applyBorder="1"/>
    <xf numFmtId="0" fontId="38" fillId="0" borderId="9" xfId="0" applyFont="1" applyBorder="1" applyAlignment="1">
      <alignment horizontal="center"/>
    </xf>
    <xf numFmtId="0" fontId="38" fillId="0" borderId="9" xfId="0" applyFont="1" applyBorder="1" applyAlignment="1">
      <alignment horizontal="left"/>
    </xf>
    <xf numFmtId="0" fontId="38" fillId="0" borderId="22" xfId="0" applyFont="1" applyBorder="1"/>
    <xf numFmtId="0" fontId="0" fillId="0" borderId="9" xfId="0" applyFont="1" applyBorder="1" applyAlignment="1">
      <alignment horizontal="center"/>
    </xf>
    <xf numFmtId="0" fontId="0" fillId="0" borderId="9" xfId="0" applyFont="1" applyBorder="1"/>
    <xf numFmtId="0" fontId="0" fillId="0" borderId="9" xfId="0" applyFont="1" applyBorder="1" applyAlignment="1">
      <alignment horizontal="left"/>
    </xf>
    <xf numFmtId="0" fontId="0" fillId="0" borderId="22" xfId="0" applyFont="1" applyBorder="1"/>
    <xf numFmtId="0" fontId="17" fillId="2" borderId="15" xfId="4" applyFont="1" applyFill="1" applyBorder="1" applyAlignment="1">
      <alignment horizontal="left" vertical="center"/>
    </xf>
    <xf numFmtId="0" fontId="0" fillId="0" borderId="15" xfId="0" applyFont="1" applyBorder="1" applyAlignment="1">
      <alignment horizontal="center"/>
    </xf>
    <xf numFmtId="0" fontId="0" fillId="0" borderId="15" xfId="0" applyFont="1" applyBorder="1"/>
    <xf numFmtId="0" fontId="0" fillId="0" borderId="15" xfId="0" applyFont="1" applyBorder="1" applyAlignment="1">
      <alignment horizontal="left"/>
    </xf>
    <xf numFmtId="0" fontId="0" fillId="0" borderId="19" xfId="0" applyFont="1" applyBorder="1"/>
    <xf numFmtId="0" fontId="0" fillId="0" borderId="0" xfId="0" applyFont="1"/>
    <xf numFmtId="14" fontId="0" fillId="0" borderId="9" xfId="0" applyNumberFormat="1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14" fontId="0" fillId="0" borderId="15" xfId="0" applyNumberFormat="1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vertical="center" wrapText="1"/>
    </xf>
    <xf numFmtId="4" fontId="11" fillId="2" borderId="25" xfId="1" applyNumberFormat="1" applyFont="1" applyFill="1" applyBorder="1" applyAlignment="1">
      <alignment horizontal="center" vertical="center" wrapText="1"/>
    </xf>
    <xf numFmtId="168" fontId="11" fillId="2" borderId="7" xfId="2" applyNumberFormat="1" applyFont="1" applyFill="1" applyBorder="1" applyAlignment="1">
      <alignment horizontal="center"/>
    </xf>
    <xf numFmtId="0" fontId="10" fillId="2" borderId="7" xfId="0" applyFont="1" applyFill="1" applyBorder="1"/>
    <xf numFmtId="168" fontId="11" fillId="4" borderId="7" xfId="2" applyNumberFormat="1" applyFont="1" applyFill="1" applyBorder="1" applyAlignment="1">
      <alignment horizontal="center" wrapText="1"/>
    </xf>
    <xf numFmtId="164" fontId="11" fillId="2" borderId="7" xfId="2" applyFont="1" applyFill="1" applyBorder="1"/>
    <xf numFmtId="165" fontId="11" fillId="2" borderId="7" xfId="2" applyNumberFormat="1" applyFont="1" applyFill="1" applyBorder="1"/>
    <xf numFmtId="173" fontId="11" fillId="2" borderId="7" xfId="2" applyNumberFormat="1" applyFont="1" applyFill="1" applyBorder="1"/>
    <xf numFmtId="169" fontId="10" fillId="2" borderId="7" xfId="2" applyNumberFormat="1" applyFont="1" applyFill="1" applyBorder="1"/>
    <xf numFmtId="168" fontId="28" fillId="2" borderId="7" xfId="0" applyNumberFormat="1" applyFont="1" applyFill="1" applyBorder="1"/>
    <xf numFmtId="0" fontId="10" fillId="2" borderId="23" xfId="0" applyFont="1" applyFill="1" applyBorder="1" applyAlignment="1">
      <alignment horizontal="center" vertical="justify" textRotation="90"/>
    </xf>
    <xf numFmtId="0" fontId="10" fillId="2" borderId="3" xfId="0" applyFont="1" applyFill="1" applyBorder="1" applyAlignment="1">
      <alignment horizontal="center" vertical="justify" textRotation="90"/>
    </xf>
    <xf numFmtId="0" fontId="10" fillId="2" borderId="3" xfId="0" applyFont="1" applyFill="1" applyBorder="1" applyAlignment="1">
      <alignment horizontal="center" vertical="justify" textRotation="90" wrapText="1"/>
    </xf>
    <xf numFmtId="165" fontId="10" fillId="2" borderId="3" xfId="2" applyNumberFormat="1" applyFont="1" applyFill="1" applyBorder="1" applyAlignment="1">
      <alignment horizontal="center" textRotation="90" wrapText="1"/>
    </xf>
    <xf numFmtId="165" fontId="10" fillId="4" borderId="3" xfId="2" applyNumberFormat="1" applyFont="1" applyFill="1" applyBorder="1" applyAlignment="1">
      <alignment horizontal="center" textRotation="90" wrapText="1"/>
    </xf>
    <xf numFmtId="165" fontId="10" fillId="2" borderId="3" xfId="2" applyNumberFormat="1" applyFont="1" applyFill="1" applyBorder="1" applyAlignment="1">
      <alignment horizontal="center" textRotation="90"/>
    </xf>
    <xf numFmtId="165" fontId="10" fillId="2" borderId="26" xfId="2" applyNumberFormat="1" applyFont="1" applyFill="1" applyBorder="1" applyAlignment="1">
      <alignment horizontal="center" textRotation="90"/>
    </xf>
    <xf numFmtId="165" fontId="10" fillId="2" borderId="26" xfId="2" applyNumberFormat="1" applyFont="1" applyFill="1" applyBorder="1" applyAlignment="1">
      <alignment horizontal="center" textRotation="90" wrapText="1"/>
    </xf>
    <xf numFmtId="168" fontId="28" fillId="2" borderId="2" xfId="0" applyNumberFormat="1" applyFont="1" applyFill="1" applyBorder="1" applyAlignment="1">
      <alignment horizontal="center" wrapText="1"/>
    </xf>
    <xf numFmtId="4" fontId="11" fillId="2" borderId="9" xfId="1" applyNumberFormat="1" applyFont="1" applyFill="1" applyBorder="1" applyAlignment="1">
      <alignment horizontal="center" vertical="center" wrapText="1"/>
    </xf>
    <xf numFmtId="168" fontId="10" fillId="2" borderId="0" xfId="0" applyNumberFormat="1" applyFont="1" applyFill="1"/>
    <xf numFmtId="170" fontId="11" fillId="4" borderId="9" xfId="2" applyNumberFormat="1" applyFont="1" applyFill="1" applyBorder="1"/>
    <xf numFmtId="175" fontId="11" fillId="4" borderId="9" xfId="2" applyNumberFormat="1" applyFont="1" applyFill="1" applyBorder="1" applyAlignment="1">
      <alignment horizontal="center"/>
    </xf>
    <xf numFmtId="170" fontId="10" fillId="4" borderId="7" xfId="2" applyNumberFormat="1" applyFont="1" applyFill="1" applyBorder="1"/>
    <xf numFmtId="170" fontId="10" fillId="2" borderId="0" xfId="0" applyNumberFormat="1" applyFont="1" applyFill="1"/>
    <xf numFmtId="176" fontId="10" fillId="2" borderId="0" xfId="0" applyNumberFormat="1" applyFont="1" applyFill="1"/>
    <xf numFmtId="1" fontId="11" fillId="2" borderId="0" xfId="0" applyNumberFormat="1" applyFont="1" applyFill="1" applyAlignment="1">
      <alignment horizontal="center"/>
    </xf>
    <xf numFmtId="1" fontId="10" fillId="2" borderId="4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1" fontId="10" fillId="2" borderId="15" xfId="0" applyNumberFormat="1" applyFont="1" applyFill="1" applyBorder="1" applyAlignment="1">
      <alignment horizontal="center"/>
    </xf>
    <xf numFmtId="169" fontId="10" fillId="4" borderId="7" xfId="2" applyNumberFormat="1" applyFont="1" applyFill="1" applyBorder="1"/>
    <xf numFmtId="0" fontId="10" fillId="5" borderId="9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 wrapText="1"/>
    </xf>
    <xf numFmtId="168" fontId="11" fillId="5" borderId="9" xfId="2" applyNumberFormat="1" applyFont="1" applyFill="1" applyBorder="1" applyAlignment="1">
      <alignment horizontal="center"/>
    </xf>
    <xf numFmtId="164" fontId="11" fillId="5" borderId="9" xfId="2" applyFont="1" applyFill="1" applyBorder="1" applyAlignment="1">
      <alignment horizontal="center"/>
    </xf>
    <xf numFmtId="164" fontId="11" fillId="5" borderId="9" xfId="2" applyFont="1" applyFill="1" applyBorder="1"/>
    <xf numFmtId="169" fontId="11" fillId="5" borderId="9" xfId="2" applyNumberFormat="1" applyFont="1" applyFill="1" applyBorder="1"/>
    <xf numFmtId="169" fontId="10" fillId="5" borderId="7" xfId="2" applyNumberFormat="1" applyFont="1" applyFill="1" applyBorder="1"/>
    <xf numFmtId="3" fontId="10" fillId="5" borderId="9" xfId="0" applyNumberFormat="1" applyFont="1" applyFill="1" applyBorder="1" applyAlignment="1">
      <alignment horizontal="center"/>
    </xf>
    <xf numFmtId="0" fontId="10" fillId="5" borderId="9" xfId="3" applyFont="1" applyFill="1" applyBorder="1" applyAlignment="1">
      <alignment horizontal="center" vertical="center" wrapText="1"/>
    </xf>
    <xf numFmtId="0" fontId="10" fillId="5" borderId="0" xfId="0" applyFont="1" applyFill="1"/>
    <xf numFmtId="176" fontId="10" fillId="2" borderId="7" xfId="2" applyNumberFormat="1" applyFont="1" applyFill="1" applyBorder="1"/>
    <xf numFmtId="177" fontId="2" fillId="0" borderId="9" xfId="2" applyNumberFormat="1" applyFont="1" applyBorder="1" applyAlignment="1">
      <alignment horizontal="center"/>
    </xf>
    <xf numFmtId="0" fontId="14" fillId="4" borderId="12" xfId="4" applyFont="1" applyFill="1" applyBorder="1"/>
    <xf numFmtId="0" fontId="14" fillId="4" borderId="13" xfId="4" applyFont="1" applyFill="1" applyBorder="1" applyAlignment="1">
      <alignment horizontal="left" vertical="center"/>
    </xf>
    <xf numFmtId="0" fontId="37" fillId="4" borderId="12" xfId="0" applyFont="1" applyFill="1" applyBorder="1" applyAlignment="1">
      <alignment horizontal="left" vertical="center"/>
    </xf>
    <xf numFmtId="0" fontId="14" fillId="4" borderId="12" xfId="4" applyFont="1" applyFill="1" applyBorder="1" applyAlignment="1">
      <alignment horizontal="left" vertical="center"/>
    </xf>
    <xf numFmtId="4" fontId="0" fillId="0" borderId="0" xfId="0" applyNumberFormat="1" applyAlignment="1">
      <alignment horizontal="right"/>
    </xf>
    <xf numFmtId="4" fontId="20" fillId="0" borderId="24" xfId="0" applyNumberFormat="1" applyFont="1" applyBorder="1" applyAlignment="1">
      <alignment horizontal="right" wrapText="1"/>
    </xf>
    <xf numFmtId="4" fontId="14" fillId="0" borderId="9" xfId="4" applyNumberFormat="1" applyFont="1" applyFill="1" applyBorder="1" applyAlignment="1">
      <alignment horizontal="right"/>
    </xf>
    <xf numFmtId="4" fontId="37" fillId="0" borderId="9" xfId="0" applyNumberFormat="1" applyFont="1" applyBorder="1" applyAlignment="1">
      <alignment horizontal="right" vertical="center"/>
    </xf>
    <xf numFmtId="4" fontId="14" fillId="2" borderId="11" xfId="4" applyNumberFormat="1" applyFont="1" applyFill="1" applyBorder="1" applyAlignment="1">
      <alignment horizontal="right" vertical="center"/>
    </xf>
    <xf numFmtId="4" fontId="14" fillId="2" borderId="15" xfId="4" applyNumberFormat="1" applyFont="1" applyFill="1" applyBorder="1" applyAlignment="1">
      <alignment horizontal="right" vertical="center"/>
    </xf>
    <xf numFmtId="4" fontId="0" fillId="2" borderId="0" xfId="0" applyNumberFormat="1" applyFill="1" applyAlignment="1">
      <alignment horizontal="right"/>
    </xf>
    <xf numFmtId="0" fontId="12" fillId="2" borderId="0" xfId="0" applyFont="1" applyFill="1"/>
    <xf numFmtId="4" fontId="12" fillId="2" borderId="0" xfId="0" applyNumberFormat="1" applyFont="1" applyFill="1" applyAlignment="1">
      <alignment horizontal="right"/>
    </xf>
    <xf numFmtId="0" fontId="14" fillId="6" borderId="12" xfId="4" applyFont="1" applyFill="1" applyBorder="1"/>
    <xf numFmtId="0" fontId="14" fillId="6" borderId="9" xfId="4" applyFont="1" applyFill="1" applyBorder="1" applyAlignment="1">
      <alignment horizontal="left"/>
    </xf>
    <xf numFmtId="4" fontId="14" fillId="6" borderId="9" xfId="4" applyNumberFormat="1" applyFont="1" applyFill="1" applyBorder="1" applyAlignment="1">
      <alignment horizontal="right"/>
    </xf>
    <xf numFmtId="14" fontId="0" fillId="6" borderId="9" xfId="0" applyNumberFormat="1" applyFill="1" applyBorder="1" applyAlignment="1">
      <alignment horizontal="center"/>
    </xf>
    <xf numFmtId="0" fontId="17" fillId="6" borderId="9" xfId="4" applyFont="1" applyFill="1" applyBorder="1"/>
    <xf numFmtId="0" fontId="0" fillId="6" borderId="9" xfId="0" applyFill="1" applyBorder="1"/>
    <xf numFmtId="0" fontId="14" fillId="6" borderId="9" xfId="4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9" xfId="0" applyFill="1" applyBorder="1" applyAlignment="1">
      <alignment horizontal="left"/>
    </xf>
    <xf numFmtId="0" fontId="0" fillId="6" borderId="22" xfId="0" applyFill="1" applyBorder="1"/>
    <xf numFmtId="0" fontId="0" fillId="6" borderId="0" xfId="0" applyFill="1" applyBorder="1"/>
    <xf numFmtId="4" fontId="0" fillId="0" borderId="0" xfId="0" applyNumberFormat="1"/>
    <xf numFmtId="0" fontId="10" fillId="2" borderId="9" xfId="0" applyFont="1" applyFill="1" applyBorder="1" applyAlignment="1">
      <alignment horizontal="center" wrapText="1"/>
    </xf>
    <xf numFmtId="4" fontId="2" fillId="3" borderId="0" xfId="0" applyNumberFormat="1" applyFont="1" applyFill="1"/>
    <xf numFmtId="165" fontId="5" fillId="0" borderId="0" xfId="2" applyNumberFormat="1" applyFont="1" applyBorder="1"/>
    <xf numFmtId="0" fontId="26" fillId="0" borderId="0" xfId="3" applyFont="1"/>
    <xf numFmtId="0" fontId="25" fillId="0" borderId="0" xfId="3" applyFont="1"/>
    <xf numFmtId="0" fontId="2" fillId="0" borderId="0" xfId="3" applyFont="1"/>
    <xf numFmtId="0" fontId="24" fillId="0" borderId="0" xfId="3" applyFont="1"/>
    <xf numFmtId="0" fontId="5" fillId="0" borderId="0" xfId="3" applyFont="1"/>
    <xf numFmtId="165" fontId="10" fillId="2" borderId="0" xfId="2" applyNumberFormat="1" applyFont="1" applyFill="1" applyAlignment="1">
      <alignment horizontal="left"/>
    </xf>
    <xf numFmtId="1" fontId="10" fillId="2" borderId="0" xfId="2" applyNumberFormat="1" applyFont="1" applyFill="1" applyAlignment="1">
      <alignment horizontal="center"/>
    </xf>
    <xf numFmtId="168" fontId="28" fillId="2" borderId="0" xfId="2" applyNumberFormat="1" applyFont="1" applyFill="1" applyAlignment="1">
      <alignment horizontal="left"/>
    </xf>
    <xf numFmtId="0" fontId="10" fillId="0" borderId="3" xfId="1" applyFont="1" applyBorder="1" applyAlignment="1">
      <alignment horizontal="center" vertical="center" textRotation="90"/>
    </xf>
    <xf numFmtId="165" fontId="22" fillId="0" borderId="3" xfId="7" applyNumberFormat="1" applyFont="1" applyBorder="1" applyAlignment="1">
      <alignment horizontal="center" vertical="center" textRotation="90" wrapText="1"/>
    </xf>
    <xf numFmtId="3" fontId="6" fillId="0" borderId="7" xfId="3" applyNumberFormat="1" applyFont="1" applyBorder="1" applyAlignment="1">
      <alignment horizontal="center"/>
    </xf>
    <xf numFmtId="3" fontId="6" fillId="0" borderId="9" xfId="3" applyNumberFormat="1" applyFont="1" applyBorder="1" applyAlignment="1">
      <alignment horizontal="center"/>
    </xf>
    <xf numFmtId="164" fontId="11" fillId="0" borderId="10" xfId="2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30" fillId="0" borderId="0" xfId="3" applyFont="1"/>
    <xf numFmtId="0" fontId="31" fillId="0" borderId="0" xfId="3" applyFont="1"/>
    <xf numFmtId="1" fontId="30" fillId="0" borderId="0" xfId="3" applyNumberFormat="1" applyFont="1" applyAlignment="1">
      <alignment horizontal="center"/>
    </xf>
    <xf numFmtId="0" fontId="32" fillId="0" borderId="0" xfId="3" applyFont="1"/>
    <xf numFmtId="0" fontId="34" fillId="0" borderId="0" xfId="3" applyFont="1"/>
    <xf numFmtId="0" fontId="27" fillId="0" borderId="0" xfId="3" applyFont="1"/>
    <xf numFmtId="1" fontId="27" fillId="0" borderId="0" xfId="3" applyNumberFormat="1" applyFont="1" applyAlignment="1">
      <alignment horizontal="center"/>
    </xf>
    <xf numFmtId="0" fontId="29" fillId="0" borderId="0" xfId="3" applyFont="1"/>
    <xf numFmtId="1" fontId="10" fillId="4" borderId="10" xfId="0" applyNumberFormat="1" applyFont="1" applyFill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8" fontId="28" fillId="4" borderId="10" xfId="0" applyNumberFormat="1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7" xfId="0" applyBorder="1" applyAlignment="1">
      <alignment vertical="center"/>
    </xf>
    <xf numFmtId="1" fontId="10" fillId="5" borderId="10" xfId="0" applyNumberFormat="1" applyFont="1" applyFill="1" applyBorder="1" applyAlignment="1">
      <alignment horizontal="center" vertical="center"/>
    </xf>
    <xf numFmtId="169" fontId="10" fillId="5" borderId="10" xfId="0" applyNumberFormat="1" applyFont="1" applyFill="1" applyBorder="1" applyAlignment="1">
      <alignment horizontal="right" vertical="center"/>
    </xf>
    <xf numFmtId="169" fontId="0" fillId="0" borderId="7" xfId="0" applyNumberForma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/>
  </cellXfs>
  <cellStyles count="13">
    <cellStyle name="Normal" xfId="0" builtinId="0"/>
    <cellStyle name="Normal 2" xfId="3"/>
    <cellStyle name="Normal 2 2" xfId="1"/>
    <cellStyle name="Normal 3" xfId="8"/>
    <cellStyle name="Normal_ARAÇ DÖKÜMÜ VE MASRAF VE SİGORTA DÖK 2009-2010" xfId="4"/>
    <cellStyle name="Virgül 2" xfId="6"/>
    <cellStyle name="Virgül 2 2" xfId="2"/>
    <cellStyle name="Virgül 2 3" xfId="12"/>
    <cellStyle name="Virgül 3" xfId="7"/>
    <cellStyle name="Virgül 3 2" xfId="10"/>
    <cellStyle name="Virgül 4" xfId="5"/>
    <cellStyle name="Virgül 5" xfId="9"/>
    <cellStyle name="Virgül 6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N236"/>
  <sheetViews>
    <sheetView tabSelected="1" zoomScale="60" zoomScaleNormal="60" zoomScaleSheetLayoutView="40" zoomScalePageLayoutView="30" workbookViewId="0">
      <pane ySplit="5" topLeftCell="A6" activePane="bottomLeft" state="frozen"/>
      <selection pane="bottomLeft" activeCell="I6" sqref="I6"/>
    </sheetView>
  </sheetViews>
  <sheetFormatPr defaultColWidth="9.28515625" defaultRowHeight="120" customHeight="1" x14ac:dyDescent="0.25"/>
  <cols>
    <col min="1" max="1" width="10" style="2" customWidth="1"/>
    <col min="2" max="2" width="35.140625" style="2" customWidth="1"/>
    <col min="3" max="3" width="25.42578125" style="2" customWidth="1"/>
    <col min="4" max="4" width="32.140625" style="2" customWidth="1"/>
    <col min="5" max="5" width="26.5703125" style="2" customWidth="1"/>
    <col min="6" max="6" width="31.28515625" style="2" customWidth="1"/>
    <col min="7" max="7" width="28.7109375" style="2" customWidth="1"/>
    <col min="8" max="8" width="29.85546875" style="2" customWidth="1"/>
    <col min="9" max="9" width="26.28515625" style="3" customWidth="1"/>
    <col min="10" max="10" width="28.28515625" style="3" customWidth="1"/>
    <col min="11" max="11" width="30.28515625" style="3" customWidth="1"/>
    <col min="12" max="13" width="28" style="3" customWidth="1"/>
    <col min="14" max="14" width="20.85546875" style="3" customWidth="1"/>
    <col min="15" max="15" width="28" style="3" customWidth="1"/>
    <col min="16" max="16" width="25.7109375" style="3" customWidth="1"/>
    <col min="17" max="17" width="29.28515625" style="3" customWidth="1"/>
    <col min="18" max="18" width="26.7109375" style="3" customWidth="1"/>
    <col min="19" max="19" width="26.5703125" style="2" customWidth="1"/>
    <col min="20" max="21" width="24.85546875" style="2" customWidth="1"/>
    <col min="22" max="22" width="31.7109375" style="1" customWidth="1"/>
    <col min="23" max="23" width="22.28515625" style="2" customWidth="1"/>
    <col min="24" max="24" width="30.85546875" style="194" customWidth="1"/>
    <col min="25" max="25" width="26.28515625" style="104" customWidth="1"/>
    <col min="26" max="26" width="34.28515625" style="2" customWidth="1"/>
    <col min="27" max="262" width="9.28515625" style="2"/>
    <col min="263" max="263" width="5" style="2" customWidth="1"/>
    <col min="264" max="264" width="26.28515625" style="2" customWidth="1"/>
    <col min="265" max="265" width="36.28515625" style="2" bestFit="1" customWidth="1"/>
    <col min="266" max="267" width="36.28515625" style="2" customWidth="1"/>
    <col min="268" max="268" width="31.5703125" style="2" customWidth="1"/>
    <col min="269" max="271" width="29.42578125" style="2" customWidth="1"/>
    <col min="272" max="274" width="26.5703125" style="2" customWidth="1"/>
    <col min="275" max="275" width="29.42578125" style="2" customWidth="1"/>
    <col min="276" max="276" width="26.5703125" style="2" customWidth="1"/>
    <col min="277" max="278" width="29.42578125" style="2" customWidth="1"/>
    <col min="279" max="279" width="16.5703125" style="2" bestFit="1" customWidth="1"/>
    <col min="280" max="280" width="18.5703125" style="2" bestFit="1" customWidth="1"/>
    <col min="281" max="281" width="27.5703125" style="2" bestFit="1" customWidth="1"/>
    <col min="282" max="282" width="31.5703125" style="2" customWidth="1"/>
    <col min="283" max="518" width="9.28515625" style="2"/>
    <col min="519" max="519" width="5" style="2" customWidth="1"/>
    <col min="520" max="520" width="26.28515625" style="2" customWidth="1"/>
    <col min="521" max="521" width="36.28515625" style="2" bestFit="1" customWidth="1"/>
    <col min="522" max="523" width="36.28515625" style="2" customWidth="1"/>
    <col min="524" max="524" width="31.5703125" style="2" customWidth="1"/>
    <col min="525" max="527" width="29.42578125" style="2" customWidth="1"/>
    <col min="528" max="530" width="26.5703125" style="2" customWidth="1"/>
    <col min="531" max="531" width="29.42578125" style="2" customWidth="1"/>
    <col min="532" max="532" width="26.5703125" style="2" customWidth="1"/>
    <col min="533" max="534" width="29.42578125" style="2" customWidth="1"/>
    <col min="535" max="535" width="16.5703125" style="2" bestFit="1" customWidth="1"/>
    <col min="536" max="536" width="18.5703125" style="2" bestFit="1" customWidth="1"/>
    <col min="537" max="537" width="27.5703125" style="2" bestFit="1" customWidth="1"/>
    <col min="538" max="538" width="31.5703125" style="2" customWidth="1"/>
    <col min="539" max="774" width="9.28515625" style="2"/>
    <col min="775" max="775" width="5" style="2" customWidth="1"/>
    <col min="776" max="776" width="26.28515625" style="2" customWidth="1"/>
    <col min="777" max="777" width="36.28515625" style="2" bestFit="1" customWidth="1"/>
    <col min="778" max="779" width="36.28515625" style="2" customWidth="1"/>
    <col min="780" max="780" width="31.5703125" style="2" customWidth="1"/>
    <col min="781" max="783" width="29.42578125" style="2" customWidth="1"/>
    <col min="784" max="786" width="26.5703125" style="2" customWidth="1"/>
    <col min="787" max="787" width="29.42578125" style="2" customWidth="1"/>
    <col min="788" max="788" width="26.5703125" style="2" customWidth="1"/>
    <col min="789" max="790" width="29.42578125" style="2" customWidth="1"/>
    <col min="791" max="791" width="16.5703125" style="2" bestFit="1" customWidth="1"/>
    <col min="792" max="792" width="18.5703125" style="2" bestFit="1" customWidth="1"/>
    <col min="793" max="793" width="27.5703125" style="2" bestFit="1" customWidth="1"/>
    <col min="794" max="794" width="31.5703125" style="2" customWidth="1"/>
    <col min="795" max="1030" width="9.28515625" style="2"/>
    <col min="1031" max="1031" width="5" style="2" customWidth="1"/>
    <col min="1032" max="1032" width="26.28515625" style="2" customWidth="1"/>
    <col min="1033" max="1033" width="36.28515625" style="2" bestFit="1" customWidth="1"/>
    <col min="1034" max="1035" width="36.28515625" style="2" customWidth="1"/>
    <col min="1036" max="1036" width="31.5703125" style="2" customWidth="1"/>
    <col min="1037" max="1039" width="29.42578125" style="2" customWidth="1"/>
    <col min="1040" max="1042" width="26.5703125" style="2" customWidth="1"/>
    <col min="1043" max="1043" width="29.42578125" style="2" customWidth="1"/>
    <col min="1044" max="1044" width="26.5703125" style="2" customWidth="1"/>
    <col min="1045" max="1046" width="29.42578125" style="2" customWidth="1"/>
    <col min="1047" max="1047" width="16.5703125" style="2" bestFit="1" customWidth="1"/>
    <col min="1048" max="1048" width="18.5703125" style="2" bestFit="1" customWidth="1"/>
    <col min="1049" max="1049" width="27.5703125" style="2" bestFit="1" customWidth="1"/>
    <col min="1050" max="1050" width="31.5703125" style="2" customWidth="1"/>
    <col min="1051" max="1286" width="9.28515625" style="2"/>
    <col min="1287" max="1287" width="5" style="2" customWidth="1"/>
    <col min="1288" max="1288" width="26.28515625" style="2" customWidth="1"/>
    <col min="1289" max="1289" width="36.28515625" style="2" bestFit="1" customWidth="1"/>
    <col min="1290" max="1291" width="36.28515625" style="2" customWidth="1"/>
    <col min="1292" max="1292" width="31.5703125" style="2" customWidth="1"/>
    <col min="1293" max="1295" width="29.42578125" style="2" customWidth="1"/>
    <col min="1296" max="1298" width="26.5703125" style="2" customWidth="1"/>
    <col min="1299" max="1299" width="29.42578125" style="2" customWidth="1"/>
    <col min="1300" max="1300" width="26.5703125" style="2" customWidth="1"/>
    <col min="1301" max="1302" width="29.42578125" style="2" customWidth="1"/>
    <col min="1303" max="1303" width="16.5703125" style="2" bestFit="1" customWidth="1"/>
    <col min="1304" max="1304" width="18.5703125" style="2" bestFit="1" customWidth="1"/>
    <col min="1305" max="1305" width="27.5703125" style="2" bestFit="1" customWidth="1"/>
    <col min="1306" max="1306" width="31.5703125" style="2" customWidth="1"/>
    <col min="1307" max="1542" width="9.28515625" style="2"/>
    <col min="1543" max="1543" width="5" style="2" customWidth="1"/>
    <col min="1544" max="1544" width="26.28515625" style="2" customWidth="1"/>
    <col min="1545" max="1545" width="36.28515625" style="2" bestFit="1" customWidth="1"/>
    <col min="1546" max="1547" width="36.28515625" style="2" customWidth="1"/>
    <col min="1548" max="1548" width="31.5703125" style="2" customWidth="1"/>
    <col min="1549" max="1551" width="29.42578125" style="2" customWidth="1"/>
    <col min="1552" max="1554" width="26.5703125" style="2" customWidth="1"/>
    <col min="1555" max="1555" width="29.42578125" style="2" customWidth="1"/>
    <col min="1556" max="1556" width="26.5703125" style="2" customWidth="1"/>
    <col min="1557" max="1558" width="29.42578125" style="2" customWidth="1"/>
    <col min="1559" max="1559" width="16.5703125" style="2" bestFit="1" customWidth="1"/>
    <col min="1560" max="1560" width="18.5703125" style="2" bestFit="1" customWidth="1"/>
    <col min="1561" max="1561" width="27.5703125" style="2" bestFit="1" customWidth="1"/>
    <col min="1562" max="1562" width="31.5703125" style="2" customWidth="1"/>
    <col min="1563" max="1798" width="9.28515625" style="2"/>
    <col min="1799" max="1799" width="5" style="2" customWidth="1"/>
    <col min="1800" max="1800" width="26.28515625" style="2" customWidth="1"/>
    <col min="1801" max="1801" width="36.28515625" style="2" bestFit="1" customWidth="1"/>
    <col min="1802" max="1803" width="36.28515625" style="2" customWidth="1"/>
    <col min="1804" max="1804" width="31.5703125" style="2" customWidth="1"/>
    <col min="1805" max="1807" width="29.42578125" style="2" customWidth="1"/>
    <col min="1808" max="1810" width="26.5703125" style="2" customWidth="1"/>
    <col min="1811" max="1811" width="29.42578125" style="2" customWidth="1"/>
    <col min="1812" max="1812" width="26.5703125" style="2" customWidth="1"/>
    <col min="1813" max="1814" width="29.42578125" style="2" customWidth="1"/>
    <col min="1815" max="1815" width="16.5703125" style="2" bestFit="1" customWidth="1"/>
    <col min="1816" max="1816" width="18.5703125" style="2" bestFit="1" customWidth="1"/>
    <col min="1817" max="1817" width="27.5703125" style="2" bestFit="1" customWidth="1"/>
    <col min="1818" max="1818" width="31.5703125" style="2" customWidth="1"/>
    <col min="1819" max="2054" width="9.28515625" style="2"/>
    <col min="2055" max="2055" width="5" style="2" customWidth="1"/>
    <col min="2056" max="2056" width="26.28515625" style="2" customWidth="1"/>
    <col min="2057" max="2057" width="36.28515625" style="2" bestFit="1" customWidth="1"/>
    <col min="2058" max="2059" width="36.28515625" style="2" customWidth="1"/>
    <col min="2060" max="2060" width="31.5703125" style="2" customWidth="1"/>
    <col min="2061" max="2063" width="29.42578125" style="2" customWidth="1"/>
    <col min="2064" max="2066" width="26.5703125" style="2" customWidth="1"/>
    <col min="2067" max="2067" width="29.42578125" style="2" customWidth="1"/>
    <col min="2068" max="2068" width="26.5703125" style="2" customWidth="1"/>
    <col min="2069" max="2070" width="29.42578125" style="2" customWidth="1"/>
    <col min="2071" max="2071" width="16.5703125" style="2" bestFit="1" customWidth="1"/>
    <col min="2072" max="2072" width="18.5703125" style="2" bestFit="1" customWidth="1"/>
    <col min="2073" max="2073" width="27.5703125" style="2" bestFit="1" customWidth="1"/>
    <col min="2074" max="2074" width="31.5703125" style="2" customWidth="1"/>
    <col min="2075" max="2310" width="9.28515625" style="2"/>
    <col min="2311" max="2311" width="5" style="2" customWidth="1"/>
    <col min="2312" max="2312" width="26.28515625" style="2" customWidth="1"/>
    <col min="2313" max="2313" width="36.28515625" style="2" bestFit="1" customWidth="1"/>
    <col min="2314" max="2315" width="36.28515625" style="2" customWidth="1"/>
    <col min="2316" max="2316" width="31.5703125" style="2" customWidth="1"/>
    <col min="2317" max="2319" width="29.42578125" style="2" customWidth="1"/>
    <col min="2320" max="2322" width="26.5703125" style="2" customWidth="1"/>
    <col min="2323" max="2323" width="29.42578125" style="2" customWidth="1"/>
    <col min="2324" max="2324" width="26.5703125" style="2" customWidth="1"/>
    <col min="2325" max="2326" width="29.42578125" style="2" customWidth="1"/>
    <col min="2327" max="2327" width="16.5703125" style="2" bestFit="1" customWidth="1"/>
    <col min="2328" max="2328" width="18.5703125" style="2" bestFit="1" customWidth="1"/>
    <col min="2329" max="2329" width="27.5703125" style="2" bestFit="1" customWidth="1"/>
    <col min="2330" max="2330" width="31.5703125" style="2" customWidth="1"/>
    <col min="2331" max="2566" width="9.28515625" style="2"/>
    <col min="2567" max="2567" width="5" style="2" customWidth="1"/>
    <col min="2568" max="2568" width="26.28515625" style="2" customWidth="1"/>
    <col min="2569" max="2569" width="36.28515625" style="2" bestFit="1" customWidth="1"/>
    <col min="2570" max="2571" width="36.28515625" style="2" customWidth="1"/>
    <col min="2572" max="2572" width="31.5703125" style="2" customWidth="1"/>
    <col min="2573" max="2575" width="29.42578125" style="2" customWidth="1"/>
    <col min="2576" max="2578" width="26.5703125" style="2" customWidth="1"/>
    <col min="2579" max="2579" width="29.42578125" style="2" customWidth="1"/>
    <col min="2580" max="2580" width="26.5703125" style="2" customWidth="1"/>
    <col min="2581" max="2582" width="29.42578125" style="2" customWidth="1"/>
    <col min="2583" max="2583" width="16.5703125" style="2" bestFit="1" customWidth="1"/>
    <col min="2584" max="2584" width="18.5703125" style="2" bestFit="1" customWidth="1"/>
    <col min="2585" max="2585" width="27.5703125" style="2" bestFit="1" customWidth="1"/>
    <col min="2586" max="2586" width="31.5703125" style="2" customWidth="1"/>
    <col min="2587" max="2822" width="9.28515625" style="2"/>
    <col min="2823" max="2823" width="5" style="2" customWidth="1"/>
    <col min="2824" max="2824" width="26.28515625" style="2" customWidth="1"/>
    <col min="2825" max="2825" width="36.28515625" style="2" bestFit="1" customWidth="1"/>
    <col min="2826" max="2827" width="36.28515625" style="2" customWidth="1"/>
    <col min="2828" max="2828" width="31.5703125" style="2" customWidth="1"/>
    <col min="2829" max="2831" width="29.42578125" style="2" customWidth="1"/>
    <col min="2832" max="2834" width="26.5703125" style="2" customWidth="1"/>
    <col min="2835" max="2835" width="29.42578125" style="2" customWidth="1"/>
    <col min="2836" max="2836" width="26.5703125" style="2" customWidth="1"/>
    <col min="2837" max="2838" width="29.42578125" style="2" customWidth="1"/>
    <col min="2839" max="2839" width="16.5703125" style="2" bestFit="1" customWidth="1"/>
    <col min="2840" max="2840" width="18.5703125" style="2" bestFit="1" customWidth="1"/>
    <col min="2841" max="2841" width="27.5703125" style="2" bestFit="1" customWidth="1"/>
    <col min="2842" max="2842" width="31.5703125" style="2" customWidth="1"/>
    <col min="2843" max="3078" width="9.28515625" style="2"/>
    <col min="3079" max="3079" width="5" style="2" customWidth="1"/>
    <col min="3080" max="3080" width="26.28515625" style="2" customWidth="1"/>
    <col min="3081" max="3081" width="36.28515625" style="2" bestFit="1" customWidth="1"/>
    <col min="3082" max="3083" width="36.28515625" style="2" customWidth="1"/>
    <col min="3084" max="3084" width="31.5703125" style="2" customWidth="1"/>
    <col min="3085" max="3087" width="29.42578125" style="2" customWidth="1"/>
    <col min="3088" max="3090" width="26.5703125" style="2" customWidth="1"/>
    <col min="3091" max="3091" width="29.42578125" style="2" customWidth="1"/>
    <col min="3092" max="3092" width="26.5703125" style="2" customWidth="1"/>
    <col min="3093" max="3094" width="29.42578125" style="2" customWidth="1"/>
    <col min="3095" max="3095" width="16.5703125" style="2" bestFit="1" customWidth="1"/>
    <col min="3096" max="3096" width="18.5703125" style="2" bestFit="1" customWidth="1"/>
    <col min="3097" max="3097" width="27.5703125" style="2" bestFit="1" customWidth="1"/>
    <col min="3098" max="3098" width="31.5703125" style="2" customWidth="1"/>
    <col min="3099" max="3334" width="9.28515625" style="2"/>
    <col min="3335" max="3335" width="5" style="2" customWidth="1"/>
    <col min="3336" max="3336" width="26.28515625" style="2" customWidth="1"/>
    <col min="3337" max="3337" width="36.28515625" style="2" bestFit="1" customWidth="1"/>
    <col min="3338" max="3339" width="36.28515625" style="2" customWidth="1"/>
    <col min="3340" max="3340" width="31.5703125" style="2" customWidth="1"/>
    <col min="3341" max="3343" width="29.42578125" style="2" customWidth="1"/>
    <col min="3344" max="3346" width="26.5703125" style="2" customWidth="1"/>
    <col min="3347" max="3347" width="29.42578125" style="2" customWidth="1"/>
    <col min="3348" max="3348" width="26.5703125" style="2" customWidth="1"/>
    <col min="3349" max="3350" width="29.42578125" style="2" customWidth="1"/>
    <col min="3351" max="3351" width="16.5703125" style="2" bestFit="1" customWidth="1"/>
    <col min="3352" max="3352" width="18.5703125" style="2" bestFit="1" customWidth="1"/>
    <col min="3353" max="3353" width="27.5703125" style="2" bestFit="1" customWidth="1"/>
    <col min="3354" max="3354" width="31.5703125" style="2" customWidth="1"/>
    <col min="3355" max="3590" width="9.28515625" style="2"/>
    <col min="3591" max="3591" width="5" style="2" customWidth="1"/>
    <col min="3592" max="3592" width="26.28515625" style="2" customWidth="1"/>
    <col min="3593" max="3593" width="36.28515625" style="2" bestFit="1" customWidth="1"/>
    <col min="3594" max="3595" width="36.28515625" style="2" customWidth="1"/>
    <col min="3596" max="3596" width="31.5703125" style="2" customWidth="1"/>
    <col min="3597" max="3599" width="29.42578125" style="2" customWidth="1"/>
    <col min="3600" max="3602" width="26.5703125" style="2" customWidth="1"/>
    <col min="3603" max="3603" width="29.42578125" style="2" customWidth="1"/>
    <col min="3604" max="3604" width="26.5703125" style="2" customWidth="1"/>
    <col min="3605" max="3606" width="29.42578125" style="2" customWidth="1"/>
    <col min="3607" max="3607" width="16.5703125" style="2" bestFit="1" customWidth="1"/>
    <col min="3608" max="3608" width="18.5703125" style="2" bestFit="1" customWidth="1"/>
    <col min="3609" max="3609" width="27.5703125" style="2" bestFit="1" customWidth="1"/>
    <col min="3610" max="3610" width="31.5703125" style="2" customWidth="1"/>
    <col min="3611" max="3846" width="9.28515625" style="2"/>
    <col min="3847" max="3847" width="5" style="2" customWidth="1"/>
    <col min="3848" max="3848" width="26.28515625" style="2" customWidth="1"/>
    <col min="3849" max="3849" width="36.28515625" style="2" bestFit="1" customWidth="1"/>
    <col min="3850" max="3851" width="36.28515625" style="2" customWidth="1"/>
    <col min="3852" max="3852" width="31.5703125" style="2" customWidth="1"/>
    <col min="3853" max="3855" width="29.42578125" style="2" customWidth="1"/>
    <col min="3856" max="3858" width="26.5703125" style="2" customWidth="1"/>
    <col min="3859" max="3859" width="29.42578125" style="2" customWidth="1"/>
    <col min="3860" max="3860" width="26.5703125" style="2" customWidth="1"/>
    <col min="3861" max="3862" width="29.42578125" style="2" customWidth="1"/>
    <col min="3863" max="3863" width="16.5703125" style="2" bestFit="1" customWidth="1"/>
    <col min="3864" max="3864" width="18.5703125" style="2" bestFit="1" customWidth="1"/>
    <col min="3865" max="3865" width="27.5703125" style="2" bestFit="1" customWidth="1"/>
    <col min="3866" max="3866" width="31.5703125" style="2" customWidth="1"/>
    <col min="3867" max="4102" width="9.28515625" style="2"/>
    <col min="4103" max="4103" width="5" style="2" customWidth="1"/>
    <col min="4104" max="4104" width="26.28515625" style="2" customWidth="1"/>
    <col min="4105" max="4105" width="36.28515625" style="2" bestFit="1" customWidth="1"/>
    <col min="4106" max="4107" width="36.28515625" style="2" customWidth="1"/>
    <col min="4108" max="4108" width="31.5703125" style="2" customWidth="1"/>
    <col min="4109" max="4111" width="29.42578125" style="2" customWidth="1"/>
    <col min="4112" max="4114" width="26.5703125" style="2" customWidth="1"/>
    <col min="4115" max="4115" width="29.42578125" style="2" customWidth="1"/>
    <col min="4116" max="4116" width="26.5703125" style="2" customWidth="1"/>
    <col min="4117" max="4118" width="29.42578125" style="2" customWidth="1"/>
    <col min="4119" max="4119" width="16.5703125" style="2" bestFit="1" customWidth="1"/>
    <col min="4120" max="4120" width="18.5703125" style="2" bestFit="1" customWidth="1"/>
    <col min="4121" max="4121" width="27.5703125" style="2" bestFit="1" customWidth="1"/>
    <col min="4122" max="4122" width="31.5703125" style="2" customWidth="1"/>
    <col min="4123" max="4358" width="9.28515625" style="2"/>
    <col min="4359" max="4359" width="5" style="2" customWidth="1"/>
    <col min="4360" max="4360" width="26.28515625" style="2" customWidth="1"/>
    <col min="4361" max="4361" width="36.28515625" style="2" bestFit="1" customWidth="1"/>
    <col min="4362" max="4363" width="36.28515625" style="2" customWidth="1"/>
    <col min="4364" max="4364" width="31.5703125" style="2" customWidth="1"/>
    <col min="4365" max="4367" width="29.42578125" style="2" customWidth="1"/>
    <col min="4368" max="4370" width="26.5703125" style="2" customWidth="1"/>
    <col min="4371" max="4371" width="29.42578125" style="2" customWidth="1"/>
    <col min="4372" max="4372" width="26.5703125" style="2" customWidth="1"/>
    <col min="4373" max="4374" width="29.42578125" style="2" customWidth="1"/>
    <col min="4375" max="4375" width="16.5703125" style="2" bestFit="1" customWidth="1"/>
    <col min="4376" max="4376" width="18.5703125" style="2" bestFit="1" customWidth="1"/>
    <col min="4377" max="4377" width="27.5703125" style="2" bestFit="1" customWidth="1"/>
    <col min="4378" max="4378" width="31.5703125" style="2" customWidth="1"/>
    <col min="4379" max="4614" width="9.28515625" style="2"/>
    <col min="4615" max="4615" width="5" style="2" customWidth="1"/>
    <col min="4616" max="4616" width="26.28515625" style="2" customWidth="1"/>
    <col min="4617" max="4617" width="36.28515625" style="2" bestFit="1" customWidth="1"/>
    <col min="4618" max="4619" width="36.28515625" style="2" customWidth="1"/>
    <col min="4620" max="4620" width="31.5703125" style="2" customWidth="1"/>
    <col min="4621" max="4623" width="29.42578125" style="2" customWidth="1"/>
    <col min="4624" max="4626" width="26.5703125" style="2" customWidth="1"/>
    <col min="4627" max="4627" width="29.42578125" style="2" customWidth="1"/>
    <col min="4628" max="4628" width="26.5703125" style="2" customWidth="1"/>
    <col min="4629" max="4630" width="29.42578125" style="2" customWidth="1"/>
    <col min="4631" max="4631" width="16.5703125" style="2" bestFit="1" customWidth="1"/>
    <col min="4632" max="4632" width="18.5703125" style="2" bestFit="1" customWidth="1"/>
    <col min="4633" max="4633" width="27.5703125" style="2" bestFit="1" customWidth="1"/>
    <col min="4634" max="4634" width="31.5703125" style="2" customWidth="1"/>
    <col min="4635" max="4870" width="9.28515625" style="2"/>
    <col min="4871" max="4871" width="5" style="2" customWidth="1"/>
    <col min="4872" max="4872" width="26.28515625" style="2" customWidth="1"/>
    <col min="4873" max="4873" width="36.28515625" style="2" bestFit="1" customWidth="1"/>
    <col min="4874" max="4875" width="36.28515625" style="2" customWidth="1"/>
    <col min="4876" max="4876" width="31.5703125" style="2" customWidth="1"/>
    <col min="4877" max="4879" width="29.42578125" style="2" customWidth="1"/>
    <col min="4880" max="4882" width="26.5703125" style="2" customWidth="1"/>
    <col min="4883" max="4883" width="29.42578125" style="2" customWidth="1"/>
    <col min="4884" max="4884" width="26.5703125" style="2" customWidth="1"/>
    <col min="4885" max="4886" width="29.42578125" style="2" customWidth="1"/>
    <col min="4887" max="4887" width="16.5703125" style="2" bestFit="1" customWidth="1"/>
    <col min="4888" max="4888" width="18.5703125" style="2" bestFit="1" customWidth="1"/>
    <col min="4889" max="4889" width="27.5703125" style="2" bestFit="1" customWidth="1"/>
    <col min="4890" max="4890" width="31.5703125" style="2" customWidth="1"/>
    <col min="4891" max="5126" width="9.28515625" style="2"/>
    <col min="5127" max="5127" width="5" style="2" customWidth="1"/>
    <col min="5128" max="5128" width="26.28515625" style="2" customWidth="1"/>
    <col min="5129" max="5129" width="36.28515625" style="2" bestFit="1" customWidth="1"/>
    <col min="5130" max="5131" width="36.28515625" style="2" customWidth="1"/>
    <col min="5132" max="5132" width="31.5703125" style="2" customWidth="1"/>
    <col min="5133" max="5135" width="29.42578125" style="2" customWidth="1"/>
    <col min="5136" max="5138" width="26.5703125" style="2" customWidth="1"/>
    <col min="5139" max="5139" width="29.42578125" style="2" customWidth="1"/>
    <col min="5140" max="5140" width="26.5703125" style="2" customWidth="1"/>
    <col min="5141" max="5142" width="29.42578125" style="2" customWidth="1"/>
    <col min="5143" max="5143" width="16.5703125" style="2" bestFit="1" customWidth="1"/>
    <col min="5144" max="5144" width="18.5703125" style="2" bestFit="1" customWidth="1"/>
    <col min="5145" max="5145" width="27.5703125" style="2" bestFit="1" customWidth="1"/>
    <col min="5146" max="5146" width="31.5703125" style="2" customWidth="1"/>
    <col min="5147" max="5382" width="9.28515625" style="2"/>
    <col min="5383" max="5383" width="5" style="2" customWidth="1"/>
    <col min="5384" max="5384" width="26.28515625" style="2" customWidth="1"/>
    <col min="5385" max="5385" width="36.28515625" style="2" bestFit="1" customWidth="1"/>
    <col min="5386" max="5387" width="36.28515625" style="2" customWidth="1"/>
    <col min="5388" max="5388" width="31.5703125" style="2" customWidth="1"/>
    <col min="5389" max="5391" width="29.42578125" style="2" customWidth="1"/>
    <col min="5392" max="5394" width="26.5703125" style="2" customWidth="1"/>
    <col min="5395" max="5395" width="29.42578125" style="2" customWidth="1"/>
    <col min="5396" max="5396" width="26.5703125" style="2" customWidth="1"/>
    <col min="5397" max="5398" width="29.42578125" style="2" customWidth="1"/>
    <col min="5399" max="5399" width="16.5703125" style="2" bestFit="1" customWidth="1"/>
    <col min="5400" max="5400" width="18.5703125" style="2" bestFit="1" customWidth="1"/>
    <col min="5401" max="5401" width="27.5703125" style="2" bestFit="1" customWidth="1"/>
    <col min="5402" max="5402" width="31.5703125" style="2" customWidth="1"/>
    <col min="5403" max="5638" width="9.28515625" style="2"/>
    <col min="5639" max="5639" width="5" style="2" customWidth="1"/>
    <col min="5640" max="5640" width="26.28515625" style="2" customWidth="1"/>
    <col min="5641" max="5641" width="36.28515625" style="2" bestFit="1" customWidth="1"/>
    <col min="5642" max="5643" width="36.28515625" style="2" customWidth="1"/>
    <col min="5644" max="5644" width="31.5703125" style="2" customWidth="1"/>
    <col min="5645" max="5647" width="29.42578125" style="2" customWidth="1"/>
    <col min="5648" max="5650" width="26.5703125" style="2" customWidth="1"/>
    <col min="5651" max="5651" width="29.42578125" style="2" customWidth="1"/>
    <col min="5652" max="5652" width="26.5703125" style="2" customWidth="1"/>
    <col min="5653" max="5654" width="29.42578125" style="2" customWidth="1"/>
    <col min="5655" max="5655" width="16.5703125" style="2" bestFit="1" customWidth="1"/>
    <col min="5656" max="5656" width="18.5703125" style="2" bestFit="1" customWidth="1"/>
    <col min="5657" max="5657" width="27.5703125" style="2" bestFit="1" customWidth="1"/>
    <col min="5658" max="5658" width="31.5703125" style="2" customWidth="1"/>
    <col min="5659" max="5894" width="9.28515625" style="2"/>
    <col min="5895" max="5895" width="5" style="2" customWidth="1"/>
    <col min="5896" max="5896" width="26.28515625" style="2" customWidth="1"/>
    <col min="5897" max="5897" width="36.28515625" style="2" bestFit="1" customWidth="1"/>
    <col min="5898" max="5899" width="36.28515625" style="2" customWidth="1"/>
    <col min="5900" max="5900" width="31.5703125" style="2" customWidth="1"/>
    <col min="5901" max="5903" width="29.42578125" style="2" customWidth="1"/>
    <col min="5904" max="5906" width="26.5703125" style="2" customWidth="1"/>
    <col min="5907" max="5907" width="29.42578125" style="2" customWidth="1"/>
    <col min="5908" max="5908" width="26.5703125" style="2" customWidth="1"/>
    <col min="5909" max="5910" width="29.42578125" style="2" customWidth="1"/>
    <col min="5911" max="5911" width="16.5703125" style="2" bestFit="1" customWidth="1"/>
    <col min="5912" max="5912" width="18.5703125" style="2" bestFit="1" customWidth="1"/>
    <col min="5913" max="5913" width="27.5703125" style="2" bestFit="1" customWidth="1"/>
    <col min="5914" max="5914" width="31.5703125" style="2" customWidth="1"/>
    <col min="5915" max="6150" width="9.28515625" style="2"/>
    <col min="6151" max="6151" width="5" style="2" customWidth="1"/>
    <col min="6152" max="6152" width="26.28515625" style="2" customWidth="1"/>
    <col min="6153" max="6153" width="36.28515625" style="2" bestFit="1" customWidth="1"/>
    <col min="6154" max="6155" width="36.28515625" style="2" customWidth="1"/>
    <col min="6156" max="6156" width="31.5703125" style="2" customWidth="1"/>
    <col min="6157" max="6159" width="29.42578125" style="2" customWidth="1"/>
    <col min="6160" max="6162" width="26.5703125" style="2" customWidth="1"/>
    <col min="6163" max="6163" width="29.42578125" style="2" customWidth="1"/>
    <col min="6164" max="6164" width="26.5703125" style="2" customWidth="1"/>
    <col min="6165" max="6166" width="29.42578125" style="2" customWidth="1"/>
    <col min="6167" max="6167" width="16.5703125" style="2" bestFit="1" customWidth="1"/>
    <col min="6168" max="6168" width="18.5703125" style="2" bestFit="1" customWidth="1"/>
    <col min="6169" max="6169" width="27.5703125" style="2" bestFit="1" customWidth="1"/>
    <col min="6170" max="6170" width="31.5703125" style="2" customWidth="1"/>
    <col min="6171" max="6406" width="9.28515625" style="2"/>
    <col min="6407" max="6407" width="5" style="2" customWidth="1"/>
    <col min="6408" max="6408" width="26.28515625" style="2" customWidth="1"/>
    <col min="6409" max="6409" width="36.28515625" style="2" bestFit="1" customWidth="1"/>
    <col min="6410" max="6411" width="36.28515625" style="2" customWidth="1"/>
    <col min="6412" max="6412" width="31.5703125" style="2" customWidth="1"/>
    <col min="6413" max="6415" width="29.42578125" style="2" customWidth="1"/>
    <col min="6416" max="6418" width="26.5703125" style="2" customWidth="1"/>
    <col min="6419" max="6419" width="29.42578125" style="2" customWidth="1"/>
    <col min="6420" max="6420" width="26.5703125" style="2" customWidth="1"/>
    <col min="6421" max="6422" width="29.42578125" style="2" customWidth="1"/>
    <col min="6423" max="6423" width="16.5703125" style="2" bestFit="1" customWidth="1"/>
    <col min="6424" max="6424" width="18.5703125" style="2" bestFit="1" customWidth="1"/>
    <col min="6425" max="6425" width="27.5703125" style="2" bestFit="1" customWidth="1"/>
    <col min="6426" max="6426" width="31.5703125" style="2" customWidth="1"/>
    <col min="6427" max="6662" width="9.28515625" style="2"/>
    <col min="6663" max="6663" width="5" style="2" customWidth="1"/>
    <col min="6664" max="6664" width="26.28515625" style="2" customWidth="1"/>
    <col min="6665" max="6665" width="36.28515625" style="2" bestFit="1" customWidth="1"/>
    <col min="6666" max="6667" width="36.28515625" style="2" customWidth="1"/>
    <col min="6668" max="6668" width="31.5703125" style="2" customWidth="1"/>
    <col min="6669" max="6671" width="29.42578125" style="2" customWidth="1"/>
    <col min="6672" max="6674" width="26.5703125" style="2" customWidth="1"/>
    <col min="6675" max="6675" width="29.42578125" style="2" customWidth="1"/>
    <col min="6676" max="6676" width="26.5703125" style="2" customWidth="1"/>
    <col min="6677" max="6678" width="29.42578125" style="2" customWidth="1"/>
    <col min="6679" max="6679" width="16.5703125" style="2" bestFit="1" customWidth="1"/>
    <col min="6680" max="6680" width="18.5703125" style="2" bestFit="1" customWidth="1"/>
    <col min="6681" max="6681" width="27.5703125" style="2" bestFit="1" customWidth="1"/>
    <col min="6682" max="6682" width="31.5703125" style="2" customWidth="1"/>
    <col min="6683" max="6918" width="9.28515625" style="2"/>
    <col min="6919" max="6919" width="5" style="2" customWidth="1"/>
    <col min="6920" max="6920" width="26.28515625" style="2" customWidth="1"/>
    <col min="6921" max="6921" width="36.28515625" style="2" bestFit="1" customWidth="1"/>
    <col min="6922" max="6923" width="36.28515625" style="2" customWidth="1"/>
    <col min="6924" max="6924" width="31.5703125" style="2" customWidth="1"/>
    <col min="6925" max="6927" width="29.42578125" style="2" customWidth="1"/>
    <col min="6928" max="6930" width="26.5703125" style="2" customWidth="1"/>
    <col min="6931" max="6931" width="29.42578125" style="2" customWidth="1"/>
    <col min="6932" max="6932" width="26.5703125" style="2" customWidth="1"/>
    <col min="6933" max="6934" width="29.42578125" style="2" customWidth="1"/>
    <col min="6935" max="6935" width="16.5703125" style="2" bestFit="1" customWidth="1"/>
    <col min="6936" max="6936" width="18.5703125" style="2" bestFit="1" customWidth="1"/>
    <col min="6937" max="6937" width="27.5703125" style="2" bestFit="1" customWidth="1"/>
    <col min="6938" max="6938" width="31.5703125" style="2" customWidth="1"/>
    <col min="6939" max="7174" width="9.28515625" style="2"/>
    <col min="7175" max="7175" width="5" style="2" customWidth="1"/>
    <col min="7176" max="7176" width="26.28515625" style="2" customWidth="1"/>
    <col min="7177" max="7177" width="36.28515625" style="2" bestFit="1" customWidth="1"/>
    <col min="7178" max="7179" width="36.28515625" style="2" customWidth="1"/>
    <col min="7180" max="7180" width="31.5703125" style="2" customWidth="1"/>
    <col min="7181" max="7183" width="29.42578125" style="2" customWidth="1"/>
    <col min="7184" max="7186" width="26.5703125" style="2" customWidth="1"/>
    <col min="7187" max="7187" width="29.42578125" style="2" customWidth="1"/>
    <col min="7188" max="7188" width="26.5703125" style="2" customWidth="1"/>
    <col min="7189" max="7190" width="29.42578125" style="2" customWidth="1"/>
    <col min="7191" max="7191" width="16.5703125" style="2" bestFit="1" customWidth="1"/>
    <col min="7192" max="7192" width="18.5703125" style="2" bestFit="1" customWidth="1"/>
    <col min="7193" max="7193" width="27.5703125" style="2" bestFit="1" customWidth="1"/>
    <col min="7194" max="7194" width="31.5703125" style="2" customWidth="1"/>
    <col min="7195" max="7430" width="9.28515625" style="2"/>
    <col min="7431" max="7431" width="5" style="2" customWidth="1"/>
    <col min="7432" max="7432" width="26.28515625" style="2" customWidth="1"/>
    <col min="7433" max="7433" width="36.28515625" style="2" bestFit="1" customWidth="1"/>
    <col min="7434" max="7435" width="36.28515625" style="2" customWidth="1"/>
    <col min="7436" max="7436" width="31.5703125" style="2" customWidth="1"/>
    <col min="7437" max="7439" width="29.42578125" style="2" customWidth="1"/>
    <col min="7440" max="7442" width="26.5703125" style="2" customWidth="1"/>
    <col min="7443" max="7443" width="29.42578125" style="2" customWidth="1"/>
    <col min="7444" max="7444" width="26.5703125" style="2" customWidth="1"/>
    <col min="7445" max="7446" width="29.42578125" style="2" customWidth="1"/>
    <col min="7447" max="7447" width="16.5703125" style="2" bestFit="1" customWidth="1"/>
    <col min="7448" max="7448" width="18.5703125" style="2" bestFit="1" customWidth="1"/>
    <col min="7449" max="7449" width="27.5703125" style="2" bestFit="1" customWidth="1"/>
    <col min="7450" max="7450" width="31.5703125" style="2" customWidth="1"/>
    <col min="7451" max="7686" width="9.28515625" style="2"/>
    <col min="7687" max="7687" width="5" style="2" customWidth="1"/>
    <col min="7688" max="7688" width="26.28515625" style="2" customWidth="1"/>
    <col min="7689" max="7689" width="36.28515625" style="2" bestFit="1" customWidth="1"/>
    <col min="7690" max="7691" width="36.28515625" style="2" customWidth="1"/>
    <col min="7692" max="7692" width="31.5703125" style="2" customWidth="1"/>
    <col min="7693" max="7695" width="29.42578125" style="2" customWidth="1"/>
    <col min="7696" max="7698" width="26.5703125" style="2" customWidth="1"/>
    <col min="7699" max="7699" width="29.42578125" style="2" customWidth="1"/>
    <col min="7700" max="7700" width="26.5703125" style="2" customWidth="1"/>
    <col min="7701" max="7702" width="29.42578125" style="2" customWidth="1"/>
    <col min="7703" max="7703" width="16.5703125" style="2" bestFit="1" customWidth="1"/>
    <col min="7704" max="7704" width="18.5703125" style="2" bestFit="1" customWidth="1"/>
    <col min="7705" max="7705" width="27.5703125" style="2" bestFit="1" customWidth="1"/>
    <col min="7706" max="7706" width="31.5703125" style="2" customWidth="1"/>
    <col min="7707" max="7942" width="9.28515625" style="2"/>
    <col min="7943" max="7943" width="5" style="2" customWidth="1"/>
    <col min="7944" max="7944" width="26.28515625" style="2" customWidth="1"/>
    <col min="7945" max="7945" width="36.28515625" style="2" bestFit="1" customWidth="1"/>
    <col min="7946" max="7947" width="36.28515625" style="2" customWidth="1"/>
    <col min="7948" max="7948" width="31.5703125" style="2" customWidth="1"/>
    <col min="7949" max="7951" width="29.42578125" style="2" customWidth="1"/>
    <col min="7952" max="7954" width="26.5703125" style="2" customWidth="1"/>
    <col min="7955" max="7955" width="29.42578125" style="2" customWidth="1"/>
    <col min="7956" max="7956" width="26.5703125" style="2" customWidth="1"/>
    <col min="7957" max="7958" width="29.42578125" style="2" customWidth="1"/>
    <col min="7959" max="7959" width="16.5703125" style="2" bestFit="1" customWidth="1"/>
    <col min="7960" max="7960" width="18.5703125" style="2" bestFit="1" customWidth="1"/>
    <col min="7961" max="7961" width="27.5703125" style="2" bestFit="1" customWidth="1"/>
    <col min="7962" max="7962" width="31.5703125" style="2" customWidth="1"/>
    <col min="7963" max="8198" width="9.28515625" style="2"/>
    <col min="8199" max="8199" width="5" style="2" customWidth="1"/>
    <col min="8200" max="8200" width="26.28515625" style="2" customWidth="1"/>
    <col min="8201" max="8201" width="36.28515625" style="2" bestFit="1" customWidth="1"/>
    <col min="8202" max="8203" width="36.28515625" style="2" customWidth="1"/>
    <col min="8204" max="8204" width="31.5703125" style="2" customWidth="1"/>
    <col min="8205" max="8207" width="29.42578125" style="2" customWidth="1"/>
    <col min="8208" max="8210" width="26.5703125" style="2" customWidth="1"/>
    <col min="8211" max="8211" width="29.42578125" style="2" customWidth="1"/>
    <col min="8212" max="8212" width="26.5703125" style="2" customWidth="1"/>
    <col min="8213" max="8214" width="29.42578125" style="2" customWidth="1"/>
    <col min="8215" max="8215" width="16.5703125" style="2" bestFit="1" customWidth="1"/>
    <col min="8216" max="8216" width="18.5703125" style="2" bestFit="1" customWidth="1"/>
    <col min="8217" max="8217" width="27.5703125" style="2" bestFit="1" customWidth="1"/>
    <col min="8218" max="8218" width="31.5703125" style="2" customWidth="1"/>
    <col min="8219" max="8454" width="9.28515625" style="2"/>
    <col min="8455" max="8455" width="5" style="2" customWidth="1"/>
    <col min="8456" max="8456" width="26.28515625" style="2" customWidth="1"/>
    <col min="8457" max="8457" width="36.28515625" style="2" bestFit="1" customWidth="1"/>
    <col min="8458" max="8459" width="36.28515625" style="2" customWidth="1"/>
    <col min="8460" max="8460" width="31.5703125" style="2" customWidth="1"/>
    <col min="8461" max="8463" width="29.42578125" style="2" customWidth="1"/>
    <col min="8464" max="8466" width="26.5703125" style="2" customWidth="1"/>
    <col min="8467" max="8467" width="29.42578125" style="2" customWidth="1"/>
    <col min="8468" max="8468" width="26.5703125" style="2" customWidth="1"/>
    <col min="8469" max="8470" width="29.42578125" style="2" customWidth="1"/>
    <col min="8471" max="8471" width="16.5703125" style="2" bestFit="1" customWidth="1"/>
    <col min="8472" max="8472" width="18.5703125" style="2" bestFit="1" customWidth="1"/>
    <col min="8473" max="8473" width="27.5703125" style="2" bestFit="1" customWidth="1"/>
    <col min="8474" max="8474" width="31.5703125" style="2" customWidth="1"/>
    <col min="8475" max="8710" width="9.28515625" style="2"/>
    <col min="8711" max="8711" width="5" style="2" customWidth="1"/>
    <col min="8712" max="8712" width="26.28515625" style="2" customWidth="1"/>
    <col min="8713" max="8713" width="36.28515625" style="2" bestFit="1" customWidth="1"/>
    <col min="8714" max="8715" width="36.28515625" style="2" customWidth="1"/>
    <col min="8716" max="8716" width="31.5703125" style="2" customWidth="1"/>
    <col min="8717" max="8719" width="29.42578125" style="2" customWidth="1"/>
    <col min="8720" max="8722" width="26.5703125" style="2" customWidth="1"/>
    <col min="8723" max="8723" width="29.42578125" style="2" customWidth="1"/>
    <col min="8724" max="8724" width="26.5703125" style="2" customWidth="1"/>
    <col min="8725" max="8726" width="29.42578125" style="2" customWidth="1"/>
    <col min="8727" max="8727" width="16.5703125" style="2" bestFit="1" customWidth="1"/>
    <col min="8728" max="8728" width="18.5703125" style="2" bestFit="1" customWidth="1"/>
    <col min="8729" max="8729" width="27.5703125" style="2" bestFit="1" customWidth="1"/>
    <col min="8730" max="8730" width="31.5703125" style="2" customWidth="1"/>
    <col min="8731" max="8966" width="9.28515625" style="2"/>
    <col min="8967" max="8967" width="5" style="2" customWidth="1"/>
    <col min="8968" max="8968" width="26.28515625" style="2" customWidth="1"/>
    <col min="8969" max="8969" width="36.28515625" style="2" bestFit="1" customWidth="1"/>
    <col min="8970" max="8971" width="36.28515625" style="2" customWidth="1"/>
    <col min="8972" max="8972" width="31.5703125" style="2" customWidth="1"/>
    <col min="8973" max="8975" width="29.42578125" style="2" customWidth="1"/>
    <col min="8976" max="8978" width="26.5703125" style="2" customWidth="1"/>
    <col min="8979" max="8979" width="29.42578125" style="2" customWidth="1"/>
    <col min="8980" max="8980" width="26.5703125" style="2" customWidth="1"/>
    <col min="8981" max="8982" width="29.42578125" style="2" customWidth="1"/>
    <col min="8983" max="8983" width="16.5703125" style="2" bestFit="1" customWidth="1"/>
    <col min="8984" max="8984" width="18.5703125" style="2" bestFit="1" customWidth="1"/>
    <col min="8985" max="8985" width="27.5703125" style="2" bestFit="1" customWidth="1"/>
    <col min="8986" max="8986" width="31.5703125" style="2" customWidth="1"/>
    <col min="8987" max="9222" width="9.28515625" style="2"/>
    <col min="9223" max="9223" width="5" style="2" customWidth="1"/>
    <col min="9224" max="9224" width="26.28515625" style="2" customWidth="1"/>
    <col min="9225" max="9225" width="36.28515625" style="2" bestFit="1" customWidth="1"/>
    <col min="9226" max="9227" width="36.28515625" style="2" customWidth="1"/>
    <col min="9228" max="9228" width="31.5703125" style="2" customWidth="1"/>
    <col min="9229" max="9231" width="29.42578125" style="2" customWidth="1"/>
    <col min="9232" max="9234" width="26.5703125" style="2" customWidth="1"/>
    <col min="9235" max="9235" width="29.42578125" style="2" customWidth="1"/>
    <col min="9236" max="9236" width="26.5703125" style="2" customWidth="1"/>
    <col min="9237" max="9238" width="29.42578125" style="2" customWidth="1"/>
    <col min="9239" max="9239" width="16.5703125" style="2" bestFit="1" customWidth="1"/>
    <col min="9240" max="9240" width="18.5703125" style="2" bestFit="1" customWidth="1"/>
    <col min="9241" max="9241" width="27.5703125" style="2" bestFit="1" customWidth="1"/>
    <col min="9242" max="9242" width="31.5703125" style="2" customWidth="1"/>
    <col min="9243" max="9478" width="9.28515625" style="2"/>
    <col min="9479" max="9479" width="5" style="2" customWidth="1"/>
    <col min="9480" max="9480" width="26.28515625" style="2" customWidth="1"/>
    <col min="9481" max="9481" width="36.28515625" style="2" bestFit="1" customWidth="1"/>
    <col min="9482" max="9483" width="36.28515625" style="2" customWidth="1"/>
    <col min="9484" max="9484" width="31.5703125" style="2" customWidth="1"/>
    <col min="9485" max="9487" width="29.42578125" style="2" customWidth="1"/>
    <col min="9488" max="9490" width="26.5703125" style="2" customWidth="1"/>
    <col min="9491" max="9491" width="29.42578125" style="2" customWidth="1"/>
    <col min="9492" max="9492" width="26.5703125" style="2" customWidth="1"/>
    <col min="9493" max="9494" width="29.42578125" style="2" customWidth="1"/>
    <col min="9495" max="9495" width="16.5703125" style="2" bestFit="1" customWidth="1"/>
    <col min="9496" max="9496" width="18.5703125" style="2" bestFit="1" customWidth="1"/>
    <col min="9497" max="9497" width="27.5703125" style="2" bestFit="1" customWidth="1"/>
    <col min="9498" max="9498" width="31.5703125" style="2" customWidth="1"/>
    <col min="9499" max="9734" width="9.28515625" style="2"/>
    <col min="9735" max="9735" width="5" style="2" customWidth="1"/>
    <col min="9736" max="9736" width="26.28515625" style="2" customWidth="1"/>
    <col min="9737" max="9737" width="36.28515625" style="2" bestFit="1" customWidth="1"/>
    <col min="9738" max="9739" width="36.28515625" style="2" customWidth="1"/>
    <col min="9740" max="9740" width="31.5703125" style="2" customWidth="1"/>
    <col min="9741" max="9743" width="29.42578125" style="2" customWidth="1"/>
    <col min="9744" max="9746" width="26.5703125" style="2" customWidth="1"/>
    <col min="9747" max="9747" width="29.42578125" style="2" customWidth="1"/>
    <col min="9748" max="9748" width="26.5703125" style="2" customWidth="1"/>
    <col min="9749" max="9750" width="29.42578125" style="2" customWidth="1"/>
    <col min="9751" max="9751" width="16.5703125" style="2" bestFit="1" customWidth="1"/>
    <col min="9752" max="9752" width="18.5703125" style="2" bestFit="1" customWidth="1"/>
    <col min="9753" max="9753" width="27.5703125" style="2" bestFit="1" customWidth="1"/>
    <col min="9754" max="9754" width="31.5703125" style="2" customWidth="1"/>
    <col min="9755" max="9990" width="9.28515625" style="2"/>
    <col min="9991" max="9991" width="5" style="2" customWidth="1"/>
    <col min="9992" max="9992" width="26.28515625" style="2" customWidth="1"/>
    <col min="9993" max="9993" width="36.28515625" style="2" bestFit="1" customWidth="1"/>
    <col min="9994" max="9995" width="36.28515625" style="2" customWidth="1"/>
    <col min="9996" max="9996" width="31.5703125" style="2" customWidth="1"/>
    <col min="9997" max="9999" width="29.42578125" style="2" customWidth="1"/>
    <col min="10000" max="10002" width="26.5703125" style="2" customWidth="1"/>
    <col min="10003" max="10003" width="29.42578125" style="2" customWidth="1"/>
    <col min="10004" max="10004" width="26.5703125" style="2" customWidth="1"/>
    <col min="10005" max="10006" width="29.42578125" style="2" customWidth="1"/>
    <col min="10007" max="10007" width="16.5703125" style="2" bestFit="1" customWidth="1"/>
    <col min="10008" max="10008" width="18.5703125" style="2" bestFit="1" customWidth="1"/>
    <col min="10009" max="10009" width="27.5703125" style="2" bestFit="1" customWidth="1"/>
    <col min="10010" max="10010" width="31.5703125" style="2" customWidth="1"/>
    <col min="10011" max="10246" width="9.28515625" style="2"/>
    <col min="10247" max="10247" width="5" style="2" customWidth="1"/>
    <col min="10248" max="10248" width="26.28515625" style="2" customWidth="1"/>
    <col min="10249" max="10249" width="36.28515625" style="2" bestFit="1" customWidth="1"/>
    <col min="10250" max="10251" width="36.28515625" style="2" customWidth="1"/>
    <col min="10252" max="10252" width="31.5703125" style="2" customWidth="1"/>
    <col min="10253" max="10255" width="29.42578125" style="2" customWidth="1"/>
    <col min="10256" max="10258" width="26.5703125" style="2" customWidth="1"/>
    <col min="10259" max="10259" width="29.42578125" style="2" customWidth="1"/>
    <col min="10260" max="10260" width="26.5703125" style="2" customWidth="1"/>
    <col min="10261" max="10262" width="29.42578125" style="2" customWidth="1"/>
    <col min="10263" max="10263" width="16.5703125" style="2" bestFit="1" customWidth="1"/>
    <col min="10264" max="10264" width="18.5703125" style="2" bestFit="1" customWidth="1"/>
    <col min="10265" max="10265" width="27.5703125" style="2" bestFit="1" customWidth="1"/>
    <col min="10266" max="10266" width="31.5703125" style="2" customWidth="1"/>
    <col min="10267" max="10502" width="9.28515625" style="2"/>
    <col min="10503" max="10503" width="5" style="2" customWidth="1"/>
    <col min="10504" max="10504" width="26.28515625" style="2" customWidth="1"/>
    <col min="10505" max="10505" width="36.28515625" style="2" bestFit="1" customWidth="1"/>
    <col min="10506" max="10507" width="36.28515625" style="2" customWidth="1"/>
    <col min="10508" max="10508" width="31.5703125" style="2" customWidth="1"/>
    <col min="10509" max="10511" width="29.42578125" style="2" customWidth="1"/>
    <col min="10512" max="10514" width="26.5703125" style="2" customWidth="1"/>
    <col min="10515" max="10515" width="29.42578125" style="2" customWidth="1"/>
    <col min="10516" max="10516" width="26.5703125" style="2" customWidth="1"/>
    <col min="10517" max="10518" width="29.42578125" style="2" customWidth="1"/>
    <col min="10519" max="10519" width="16.5703125" style="2" bestFit="1" customWidth="1"/>
    <col min="10520" max="10520" width="18.5703125" style="2" bestFit="1" customWidth="1"/>
    <col min="10521" max="10521" width="27.5703125" style="2" bestFit="1" customWidth="1"/>
    <col min="10522" max="10522" width="31.5703125" style="2" customWidth="1"/>
    <col min="10523" max="10758" width="9.28515625" style="2"/>
    <col min="10759" max="10759" width="5" style="2" customWidth="1"/>
    <col min="10760" max="10760" width="26.28515625" style="2" customWidth="1"/>
    <col min="10761" max="10761" width="36.28515625" style="2" bestFit="1" customWidth="1"/>
    <col min="10762" max="10763" width="36.28515625" style="2" customWidth="1"/>
    <col min="10764" max="10764" width="31.5703125" style="2" customWidth="1"/>
    <col min="10765" max="10767" width="29.42578125" style="2" customWidth="1"/>
    <col min="10768" max="10770" width="26.5703125" style="2" customWidth="1"/>
    <col min="10771" max="10771" width="29.42578125" style="2" customWidth="1"/>
    <col min="10772" max="10772" width="26.5703125" style="2" customWidth="1"/>
    <col min="10773" max="10774" width="29.42578125" style="2" customWidth="1"/>
    <col min="10775" max="10775" width="16.5703125" style="2" bestFit="1" customWidth="1"/>
    <col min="10776" max="10776" width="18.5703125" style="2" bestFit="1" customWidth="1"/>
    <col min="10777" max="10777" width="27.5703125" style="2" bestFit="1" customWidth="1"/>
    <col min="10778" max="10778" width="31.5703125" style="2" customWidth="1"/>
    <col min="10779" max="11014" width="9.28515625" style="2"/>
    <col min="11015" max="11015" width="5" style="2" customWidth="1"/>
    <col min="11016" max="11016" width="26.28515625" style="2" customWidth="1"/>
    <col min="11017" max="11017" width="36.28515625" style="2" bestFit="1" customWidth="1"/>
    <col min="11018" max="11019" width="36.28515625" style="2" customWidth="1"/>
    <col min="11020" max="11020" width="31.5703125" style="2" customWidth="1"/>
    <col min="11021" max="11023" width="29.42578125" style="2" customWidth="1"/>
    <col min="11024" max="11026" width="26.5703125" style="2" customWidth="1"/>
    <col min="11027" max="11027" width="29.42578125" style="2" customWidth="1"/>
    <col min="11028" max="11028" width="26.5703125" style="2" customWidth="1"/>
    <col min="11029" max="11030" width="29.42578125" style="2" customWidth="1"/>
    <col min="11031" max="11031" width="16.5703125" style="2" bestFit="1" customWidth="1"/>
    <col min="11032" max="11032" width="18.5703125" style="2" bestFit="1" customWidth="1"/>
    <col min="11033" max="11033" width="27.5703125" style="2" bestFit="1" customWidth="1"/>
    <col min="11034" max="11034" width="31.5703125" style="2" customWidth="1"/>
    <col min="11035" max="11270" width="9.28515625" style="2"/>
    <col min="11271" max="11271" width="5" style="2" customWidth="1"/>
    <col min="11272" max="11272" width="26.28515625" style="2" customWidth="1"/>
    <col min="11273" max="11273" width="36.28515625" style="2" bestFit="1" customWidth="1"/>
    <col min="11274" max="11275" width="36.28515625" style="2" customWidth="1"/>
    <col min="11276" max="11276" width="31.5703125" style="2" customWidth="1"/>
    <col min="11277" max="11279" width="29.42578125" style="2" customWidth="1"/>
    <col min="11280" max="11282" width="26.5703125" style="2" customWidth="1"/>
    <col min="11283" max="11283" width="29.42578125" style="2" customWidth="1"/>
    <col min="11284" max="11284" width="26.5703125" style="2" customWidth="1"/>
    <col min="11285" max="11286" width="29.42578125" style="2" customWidth="1"/>
    <col min="11287" max="11287" width="16.5703125" style="2" bestFit="1" customWidth="1"/>
    <col min="11288" max="11288" width="18.5703125" style="2" bestFit="1" customWidth="1"/>
    <col min="11289" max="11289" width="27.5703125" style="2" bestFit="1" customWidth="1"/>
    <col min="11290" max="11290" width="31.5703125" style="2" customWidth="1"/>
    <col min="11291" max="11526" width="9.28515625" style="2"/>
    <col min="11527" max="11527" width="5" style="2" customWidth="1"/>
    <col min="11528" max="11528" width="26.28515625" style="2" customWidth="1"/>
    <col min="11529" max="11529" width="36.28515625" style="2" bestFit="1" customWidth="1"/>
    <col min="11530" max="11531" width="36.28515625" style="2" customWidth="1"/>
    <col min="11532" max="11532" width="31.5703125" style="2" customWidth="1"/>
    <col min="11533" max="11535" width="29.42578125" style="2" customWidth="1"/>
    <col min="11536" max="11538" width="26.5703125" style="2" customWidth="1"/>
    <col min="11539" max="11539" width="29.42578125" style="2" customWidth="1"/>
    <col min="11540" max="11540" width="26.5703125" style="2" customWidth="1"/>
    <col min="11541" max="11542" width="29.42578125" style="2" customWidth="1"/>
    <col min="11543" max="11543" width="16.5703125" style="2" bestFit="1" customWidth="1"/>
    <col min="11544" max="11544" width="18.5703125" style="2" bestFit="1" customWidth="1"/>
    <col min="11545" max="11545" width="27.5703125" style="2" bestFit="1" customWidth="1"/>
    <col min="11546" max="11546" width="31.5703125" style="2" customWidth="1"/>
    <col min="11547" max="11782" width="9.28515625" style="2"/>
    <col min="11783" max="11783" width="5" style="2" customWidth="1"/>
    <col min="11784" max="11784" width="26.28515625" style="2" customWidth="1"/>
    <col min="11785" max="11785" width="36.28515625" style="2" bestFit="1" customWidth="1"/>
    <col min="11786" max="11787" width="36.28515625" style="2" customWidth="1"/>
    <col min="11788" max="11788" width="31.5703125" style="2" customWidth="1"/>
    <col min="11789" max="11791" width="29.42578125" style="2" customWidth="1"/>
    <col min="11792" max="11794" width="26.5703125" style="2" customWidth="1"/>
    <col min="11795" max="11795" width="29.42578125" style="2" customWidth="1"/>
    <col min="11796" max="11796" width="26.5703125" style="2" customWidth="1"/>
    <col min="11797" max="11798" width="29.42578125" style="2" customWidth="1"/>
    <col min="11799" max="11799" width="16.5703125" style="2" bestFit="1" customWidth="1"/>
    <col min="11800" max="11800" width="18.5703125" style="2" bestFit="1" customWidth="1"/>
    <col min="11801" max="11801" width="27.5703125" style="2" bestFit="1" customWidth="1"/>
    <col min="11802" max="11802" width="31.5703125" style="2" customWidth="1"/>
    <col min="11803" max="12038" width="9.28515625" style="2"/>
    <col min="12039" max="12039" width="5" style="2" customWidth="1"/>
    <col min="12040" max="12040" width="26.28515625" style="2" customWidth="1"/>
    <col min="12041" max="12041" width="36.28515625" style="2" bestFit="1" customWidth="1"/>
    <col min="12042" max="12043" width="36.28515625" style="2" customWidth="1"/>
    <col min="12044" max="12044" width="31.5703125" style="2" customWidth="1"/>
    <col min="12045" max="12047" width="29.42578125" style="2" customWidth="1"/>
    <col min="12048" max="12050" width="26.5703125" style="2" customWidth="1"/>
    <col min="12051" max="12051" width="29.42578125" style="2" customWidth="1"/>
    <col min="12052" max="12052" width="26.5703125" style="2" customWidth="1"/>
    <col min="12053" max="12054" width="29.42578125" style="2" customWidth="1"/>
    <col min="12055" max="12055" width="16.5703125" style="2" bestFit="1" customWidth="1"/>
    <col min="12056" max="12056" width="18.5703125" style="2" bestFit="1" customWidth="1"/>
    <col min="12057" max="12057" width="27.5703125" style="2" bestFit="1" customWidth="1"/>
    <col min="12058" max="12058" width="31.5703125" style="2" customWidth="1"/>
    <col min="12059" max="12294" width="9.28515625" style="2"/>
    <col min="12295" max="12295" width="5" style="2" customWidth="1"/>
    <col min="12296" max="12296" width="26.28515625" style="2" customWidth="1"/>
    <col min="12297" max="12297" width="36.28515625" style="2" bestFit="1" customWidth="1"/>
    <col min="12298" max="12299" width="36.28515625" style="2" customWidth="1"/>
    <col min="12300" max="12300" width="31.5703125" style="2" customWidth="1"/>
    <col min="12301" max="12303" width="29.42578125" style="2" customWidth="1"/>
    <col min="12304" max="12306" width="26.5703125" style="2" customWidth="1"/>
    <col min="12307" max="12307" width="29.42578125" style="2" customWidth="1"/>
    <col min="12308" max="12308" width="26.5703125" style="2" customWidth="1"/>
    <col min="12309" max="12310" width="29.42578125" style="2" customWidth="1"/>
    <col min="12311" max="12311" width="16.5703125" style="2" bestFit="1" customWidth="1"/>
    <col min="12312" max="12312" width="18.5703125" style="2" bestFit="1" customWidth="1"/>
    <col min="12313" max="12313" width="27.5703125" style="2" bestFit="1" customWidth="1"/>
    <col min="12314" max="12314" width="31.5703125" style="2" customWidth="1"/>
    <col min="12315" max="12550" width="9.28515625" style="2"/>
    <col min="12551" max="12551" width="5" style="2" customWidth="1"/>
    <col min="12552" max="12552" width="26.28515625" style="2" customWidth="1"/>
    <col min="12553" max="12553" width="36.28515625" style="2" bestFit="1" customWidth="1"/>
    <col min="12554" max="12555" width="36.28515625" style="2" customWidth="1"/>
    <col min="12556" max="12556" width="31.5703125" style="2" customWidth="1"/>
    <col min="12557" max="12559" width="29.42578125" style="2" customWidth="1"/>
    <col min="12560" max="12562" width="26.5703125" style="2" customWidth="1"/>
    <col min="12563" max="12563" width="29.42578125" style="2" customWidth="1"/>
    <col min="12564" max="12564" width="26.5703125" style="2" customWidth="1"/>
    <col min="12565" max="12566" width="29.42578125" style="2" customWidth="1"/>
    <col min="12567" max="12567" width="16.5703125" style="2" bestFit="1" customWidth="1"/>
    <col min="12568" max="12568" width="18.5703125" style="2" bestFit="1" customWidth="1"/>
    <col min="12569" max="12569" width="27.5703125" style="2" bestFit="1" customWidth="1"/>
    <col min="12570" max="12570" width="31.5703125" style="2" customWidth="1"/>
    <col min="12571" max="12806" width="9.28515625" style="2"/>
    <col min="12807" max="12807" width="5" style="2" customWidth="1"/>
    <col min="12808" max="12808" width="26.28515625" style="2" customWidth="1"/>
    <col min="12809" max="12809" width="36.28515625" style="2" bestFit="1" customWidth="1"/>
    <col min="12810" max="12811" width="36.28515625" style="2" customWidth="1"/>
    <col min="12812" max="12812" width="31.5703125" style="2" customWidth="1"/>
    <col min="12813" max="12815" width="29.42578125" style="2" customWidth="1"/>
    <col min="12816" max="12818" width="26.5703125" style="2" customWidth="1"/>
    <col min="12819" max="12819" width="29.42578125" style="2" customWidth="1"/>
    <col min="12820" max="12820" width="26.5703125" style="2" customWidth="1"/>
    <col min="12821" max="12822" width="29.42578125" style="2" customWidth="1"/>
    <col min="12823" max="12823" width="16.5703125" style="2" bestFit="1" customWidth="1"/>
    <col min="12824" max="12824" width="18.5703125" style="2" bestFit="1" customWidth="1"/>
    <col min="12825" max="12825" width="27.5703125" style="2" bestFit="1" customWidth="1"/>
    <col min="12826" max="12826" width="31.5703125" style="2" customWidth="1"/>
    <col min="12827" max="13062" width="9.28515625" style="2"/>
    <col min="13063" max="13063" width="5" style="2" customWidth="1"/>
    <col min="13064" max="13064" width="26.28515625" style="2" customWidth="1"/>
    <col min="13065" max="13065" width="36.28515625" style="2" bestFit="1" customWidth="1"/>
    <col min="13066" max="13067" width="36.28515625" style="2" customWidth="1"/>
    <col min="13068" max="13068" width="31.5703125" style="2" customWidth="1"/>
    <col min="13069" max="13071" width="29.42578125" style="2" customWidth="1"/>
    <col min="13072" max="13074" width="26.5703125" style="2" customWidth="1"/>
    <col min="13075" max="13075" width="29.42578125" style="2" customWidth="1"/>
    <col min="13076" max="13076" width="26.5703125" style="2" customWidth="1"/>
    <col min="13077" max="13078" width="29.42578125" style="2" customWidth="1"/>
    <col min="13079" max="13079" width="16.5703125" style="2" bestFit="1" customWidth="1"/>
    <col min="13080" max="13080" width="18.5703125" style="2" bestFit="1" customWidth="1"/>
    <col min="13081" max="13081" width="27.5703125" style="2" bestFit="1" customWidth="1"/>
    <col min="13082" max="13082" width="31.5703125" style="2" customWidth="1"/>
    <col min="13083" max="13318" width="9.28515625" style="2"/>
    <col min="13319" max="13319" width="5" style="2" customWidth="1"/>
    <col min="13320" max="13320" width="26.28515625" style="2" customWidth="1"/>
    <col min="13321" max="13321" width="36.28515625" style="2" bestFit="1" customWidth="1"/>
    <col min="13322" max="13323" width="36.28515625" style="2" customWidth="1"/>
    <col min="13324" max="13324" width="31.5703125" style="2" customWidth="1"/>
    <col min="13325" max="13327" width="29.42578125" style="2" customWidth="1"/>
    <col min="13328" max="13330" width="26.5703125" style="2" customWidth="1"/>
    <col min="13331" max="13331" width="29.42578125" style="2" customWidth="1"/>
    <col min="13332" max="13332" width="26.5703125" style="2" customWidth="1"/>
    <col min="13333" max="13334" width="29.42578125" style="2" customWidth="1"/>
    <col min="13335" max="13335" width="16.5703125" style="2" bestFit="1" customWidth="1"/>
    <col min="13336" max="13336" width="18.5703125" style="2" bestFit="1" customWidth="1"/>
    <col min="13337" max="13337" width="27.5703125" style="2" bestFit="1" customWidth="1"/>
    <col min="13338" max="13338" width="31.5703125" style="2" customWidth="1"/>
    <col min="13339" max="13574" width="9.28515625" style="2"/>
    <col min="13575" max="13575" width="5" style="2" customWidth="1"/>
    <col min="13576" max="13576" width="26.28515625" style="2" customWidth="1"/>
    <col min="13577" max="13577" width="36.28515625" style="2" bestFit="1" customWidth="1"/>
    <col min="13578" max="13579" width="36.28515625" style="2" customWidth="1"/>
    <col min="13580" max="13580" width="31.5703125" style="2" customWidth="1"/>
    <col min="13581" max="13583" width="29.42578125" style="2" customWidth="1"/>
    <col min="13584" max="13586" width="26.5703125" style="2" customWidth="1"/>
    <col min="13587" max="13587" width="29.42578125" style="2" customWidth="1"/>
    <col min="13588" max="13588" width="26.5703125" style="2" customWidth="1"/>
    <col min="13589" max="13590" width="29.42578125" style="2" customWidth="1"/>
    <col min="13591" max="13591" width="16.5703125" style="2" bestFit="1" customWidth="1"/>
    <col min="13592" max="13592" width="18.5703125" style="2" bestFit="1" customWidth="1"/>
    <col min="13593" max="13593" width="27.5703125" style="2" bestFit="1" customWidth="1"/>
    <col min="13594" max="13594" width="31.5703125" style="2" customWidth="1"/>
    <col min="13595" max="13830" width="9.28515625" style="2"/>
    <col min="13831" max="13831" width="5" style="2" customWidth="1"/>
    <col min="13832" max="13832" width="26.28515625" style="2" customWidth="1"/>
    <col min="13833" max="13833" width="36.28515625" style="2" bestFit="1" customWidth="1"/>
    <col min="13834" max="13835" width="36.28515625" style="2" customWidth="1"/>
    <col min="13836" max="13836" width="31.5703125" style="2" customWidth="1"/>
    <col min="13837" max="13839" width="29.42578125" style="2" customWidth="1"/>
    <col min="13840" max="13842" width="26.5703125" style="2" customWidth="1"/>
    <col min="13843" max="13843" width="29.42578125" style="2" customWidth="1"/>
    <col min="13844" max="13844" width="26.5703125" style="2" customWidth="1"/>
    <col min="13845" max="13846" width="29.42578125" style="2" customWidth="1"/>
    <col min="13847" max="13847" width="16.5703125" style="2" bestFit="1" customWidth="1"/>
    <col min="13848" max="13848" width="18.5703125" style="2" bestFit="1" customWidth="1"/>
    <col min="13849" max="13849" width="27.5703125" style="2" bestFit="1" customWidth="1"/>
    <col min="13850" max="13850" width="31.5703125" style="2" customWidth="1"/>
    <col min="13851" max="14086" width="9.28515625" style="2"/>
    <col min="14087" max="14087" width="5" style="2" customWidth="1"/>
    <col min="14088" max="14088" width="26.28515625" style="2" customWidth="1"/>
    <col min="14089" max="14089" width="36.28515625" style="2" bestFit="1" customWidth="1"/>
    <col min="14090" max="14091" width="36.28515625" style="2" customWidth="1"/>
    <col min="14092" max="14092" width="31.5703125" style="2" customWidth="1"/>
    <col min="14093" max="14095" width="29.42578125" style="2" customWidth="1"/>
    <col min="14096" max="14098" width="26.5703125" style="2" customWidth="1"/>
    <col min="14099" max="14099" width="29.42578125" style="2" customWidth="1"/>
    <col min="14100" max="14100" width="26.5703125" style="2" customWidth="1"/>
    <col min="14101" max="14102" width="29.42578125" style="2" customWidth="1"/>
    <col min="14103" max="14103" width="16.5703125" style="2" bestFit="1" customWidth="1"/>
    <col min="14104" max="14104" width="18.5703125" style="2" bestFit="1" customWidth="1"/>
    <col min="14105" max="14105" width="27.5703125" style="2" bestFit="1" customWidth="1"/>
    <col min="14106" max="14106" width="31.5703125" style="2" customWidth="1"/>
    <col min="14107" max="14342" width="9.28515625" style="2"/>
    <col min="14343" max="14343" width="5" style="2" customWidth="1"/>
    <col min="14344" max="14344" width="26.28515625" style="2" customWidth="1"/>
    <col min="14345" max="14345" width="36.28515625" style="2" bestFit="1" customWidth="1"/>
    <col min="14346" max="14347" width="36.28515625" style="2" customWidth="1"/>
    <col min="14348" max="14348" width="31.5703125" style="2" customWidth="1"/>
    <col min="14349" max="14351" width="29.42578125" style="2" customWidth="1"/>
    <col min="14352" max="14354" width="26.5703125" style="2" customWidth="1"/>
    <col min="14355" max="14355" width="29.42578125" style="2" customWidth="1"/>
    <col min="14356" max="14356" width="26.5703125" style="2" customWidth="1"/>
    <col min="14357" max="14358" width="29.42578125" style="2" customWidth="1"/>
    <col min="14359" max="14359" width="16.5703125" style="2" bestFit="1" customWidth="1"/>
    <col min="14360" max="14360" width="18.5703125" style="2" bestFit="1" customWidth="1"/>
    <col min="14361" max="14361" width="27.5703125" style="2" bestFit="1" customWidth="1"/>
    <col min="14362" max="14362" width="31.5703125" style="2" customWidth="1"/>
    <col min="14363" max="14598" width="9.28515625" style="2"/>
    <col min="14599" max="14599" width="5" style="2" customWidth="1"/>
    <col min="14600" max="14600" width="26.28515625" style="2" customWidth="1"/>
    <col min="14601" max="14601" width="36.28515625" style="2" bestFit="1" customWidth="1"/>
    <col min="14602" max="14603" width="36.28515625" style="2" customWidth="1"/>
    <col min="14604" max="14604" width="31.5703125" style="2" customWidth="1"/>
    <col min="14605" max="14607" width="29.42578125" style="2" customWidth="1"/>
    <col min="14608" max="14610" width="26.5703125" style="2" customWidth="1"/>
    <col min="14611" max="14611" width="29.42578125" style="2" customWidth="1"/>
    <col min="14612" max="14612" width="26.5703125" style="2" customWidth="1"/>
    <col min="14613" max="14614" width="29.42578125" style="2" customWidth="1"/>
    <col min="14615" max="14615" width="16.5703125" style="2" bestFit="1" customWidth="1"/>
    <col min="14616" max="14616" width="18.5703125" style="2" bestFit="1" customWidth="1"/>
    <col min="14617" max="14617" width="27.5703125" style="2" bestFit="1" customWidth="1"/>
    <col min="14618" max="14618" width="31.5703125" style="2" customWidth="1"/>
    <col min="14619" max="14854" width="9.28515625" style="2"/>
    <col min="14855" max="14855" width="5" style="2" customWidth="1"/>
    <col min="14856" max="14856" width="26.28515625" style="2" customWidth="1"/>
    <col min="14857" max="14857" width="36.28515625" style="2" bestFit="1" customWidth="1"/>
    <col min="14858" max="14859" width="36.28515625" style="2" customWidth="1"/>
    <col min="14860" max="14860" width="31.5703125" style="2" customWidth="1"/>
    <col min="14861" max="14863" width="29.42578125" style="2" customWidth="1"/>
    <col min="14864" max="14866" width="26.5703125" style="2" customWidth="1"/>
    <col min="14867" max="14867" width="29.42578125" style="2" customWidth="1"/>
    <col min="14868" max="14868" width="26.5703125" style="2" customWidth="1"/>
    <col min="14869" max="14870" width="29.42578125" style="2" customWidth="1"/>
    <col min="14871" max="14871" width="16.5703125" style="2" bestFit="1" customWidth="1"/>
    <col min="14872" max="14872" width="18.5703125" style="2" bestFit="1" customWidth="1"/>
    <col min="14873" max="14873" width="27.5703125" style="2" bestFit="1" customWidth="1"/>
    <col min="14874" max="14874" width="31.5703125" style="2" customWidth="1"/>
    <col min="14875" max="15110" width="9.28515625" style="2"/>
    <col min="15111" max="15111" width="5" style="2" customWidth="1"/>
    <col min="15112" max="15112" width="26.28515625" style="2" customWidth="1"/>
    <col min="15113" max="15113" width="36.28515625" style="2" bestFit="1" customWidth="1"/>
    <col min="15114" max="15115" width="36.28515625" style="2" customWidth="1"/>
    <col min="15116" max="15116" width="31.5703125" style="2" customWidth="1"/>
    <col min="15117" max="15119" width="29.42578125" style="2" customWidth="1"/>
    <col min="15120" max="15122" width="26.5703125" style="2" customWidth="1"/>
    <col min="15123" max="15123" width="29.42578125" style="2" customWidth="1"/>
    <col min="15124" max="15124" width="26.5703125" style="2" customWidth="1"/>
    <col min="15125" max="15126" width="29.42578125" style="2" customWidth="1"/>
    <col min="15127" max="15127" width="16.5703125" style="2" bestFit="1" customWidth="1"/>
    <col min="15128" max="15128" width="18.5703125" style="2" bestFit="1" customWidth="1"/>
    <col min="15129" max="15129" width="27.5703125" style="2" bestFit="1" customWidth="1"/>
    <col min="15130" max="15130" width="31.5703125" style="2" customWidth="1"/>
    <col min="15131" max="15366" width="9.28515625" style="2"/>
    <col min="15367" max="15367" width="5" style="2" customWidth="1"/>
    <col min="15368" max="15368" width="26.28515625" style="2" customWidth="1"/>
    <col min="15369" max="15369" width="36.28515625" style="2" bestFit="1" customWidth="1"/>
    <col min="15370" max="15371" width="36.28515625" style="2" customWidth="1"/>
    <col min="15372" max="15372" width="31.5703125" style="2" customWidth="1"/>
    <col min="15373" max="15375" width="29.42578125" style="2" customWidth="1"/>
    <col min="15376" max="15378" width="26.5703125" style="2" customWidth="1"/>
    <col min="15379" max="15379" width="29.42578125" style="2" customWidth="1"/>
    <col min="15380" max="15380" width="26.5703125" style="2" customWidth="1"/>
    <col min="15381" max="15382" width="29.42578125" style="2" customWidth="1"/>
    <col min="15383" max="15383" width="16.5703125" style="2" bestFit="1" customWidth="1"/>
    <col min="15384" max="15384" width="18.5703125" style="2" bestFit="1" customWidth="1"/>
    <col min="15385" max="15385" width="27.5703125" style="2" bestFit="1" customWidth="1"/>
    <col min="15386" max="15386" width="31.5703125" style="2" customWidth="1"/>
    <col min="15387" max="15622" width="9.28515625" style="2"/>
    <col min="15623" max="15623" width="5" style="2" customWidth="1"/>
    <col min="15624" max="15624" width="26.28515625" style="2" customWidth="1"/>
    <col min="15625" max="15625" width="36.28515625" style="2" bestFit="1" customWidth="1"/>
    <col min="15626" max="15627" width="36.28515625" style="2" customWidth="1"/>
    <col min="15628" max="15628" width="31.5703125" style="2" customWidth="1"/>
    <col min="15629" max="15631" width="29.42578125" style="2" customWidth="1"/>
    <col min="15632" max="15634" width="26.5703125" style="2" customWidth="1"/>
    <col min="15635" max="15635" width="29.42578125" style="2" customWidth="1"/>
    <col min="15636" max="15636" width="26.5703125" style="2" customWidth="1"/>
    <col min="15637" max="15638" width="29.42578125" style="2" customWidth="1"/>
    <col min="15639" max="15639" width="16.5703125" style="2" bestFit="1" customWidth="1"/>
    <col min="15640" max="15640" width="18.5703125" style="2" bestFit="1" customWidth="1"/>
    <col min="15641" max="15641" width="27.5703125" style="2" bestFit="1" customWidth="1"/>
    <col min="15642" max="15642" width="31.5703125" style="2" customWidth="1"/>
    <col min="15643" max="15878" width="9.28515625" style="2"/>
    <col min="15879" max="15879" width="5" style="2" customWidth="1"/>
    <col min="15880" max="15880" width="26.28515625" style="2" customWidth="1"/>
    <col min="15881" max="15881" width="36.28515625" style="2" bestFit="1" customWidth="1"/>
    <col min="15882" max="15883" width="36.28515625" style="2" customWidth="1"/>
    <col min="15884" max="15884" width="31.5703125" style="2" customWidth="1"/>
    <col min="15885" max="15887" width="29.42578125" style="2" customWidth="1"/>
    <col min="15888" max="15890" width="26.5703125" style="2" customWidth="1"/>
    <col min="15891" max="15891" width="29.42578125" style="2" customWidth="1"/>
    <col min="15892" max="15892" width="26.5703125" style="2" customWidth="1"/>
    <col min="15893" max="15894" width="29.42578125" style="2" customWidth="1"/>
    <col min="15895" max="15895" width="16.5703125" style="2" bestFit="1" customWidth="1"/>
    <col min="15896" max="15896" width="18.5703125" style="2" bestFit="1" customWidth="1"/>
    <col min="15897" max="15897" width="27.5703125" style="2" bestFit="1" customWidth="1"/>
    <col min="15898" max="15898" width="31.5703125" style="2" customWidth="1"/>
    <col min="15899" max="16134" width="9.28515625" style="2"/>
    <col min="16135" max="16135" width="5" style="2" customWidth="1"/>
    <col min="16136" max="16136" width="26.28515625" style="2" customWidth="1"/>
    <col min="16137" max="16137" width="36.28515625" style="2" bestFit="1" customWidth="1"/>
    <col min="16138" max="16139" width="36.28515625" style="2" customWidth="1"/>
    <col min="16140" max="16140" width="31.5703125" style="2" customWidth="1"/>
    <col min="16141" max="16143" width="29.42578125" style="2" customWidth="1"/>
    <col min="16144" max="16146" width="26.5703125" style="2" customWidth="1"/>
    <col min="16147" max="16147" width="29.42578125" style="2" customWidth="1"/>
    <col min="16148" max="16148" width="26.5703125" style="2" customWidth="1"/>
    <col min="16149" max="16150" width="29.42578125" style="2" customWidth="1"/>
    <col min="16151" max="16151" width="16.5703125" style="2" bestFit="1" customWidth="1"/>
    <col min="16152" max="16152" width="18.5703125" style="2" bestFit="1" customWidth="1"/>
    <col min="16153" max="16153" width="27.5703125" style="2" bestFit="1" customWidth="1"/>
    <col min="16154" max="16154" width="31.5703125" style="2" customWidth="1"/>
    <col min="16155" max="16384" width="9.28515625" style="2"/>
  </cols>
  <sheetData>
    <row r="1" spans="1:40" ht="25.9" customHeight="1" x14ac:dyDescent="0.25">
      <c r="A1" s="1"/>
      <c r="B1" s="1"/>
      <c r="C1" s="1"/>
      <c r="S1" s="4"/>
      <c r="T1" s="4"/>
      <c r="U1" s="4"/>
      <c r="V1" s="4"/>
      <c r="AC1" s="3"/>
      <c r="AD1" s="3"/>
      <c r="AN1" s="1"/>
    </row>
    <row r="2" spans="1:40" ht="28.15" customHeight="1" x14ac:dyDescent="0.35">
      <c r="A2" s="1"/>
      <c r="B2" s="1"/>
      <c r="C2" s="1"/>
      <c r="F2" s="96" t="s">
        <v>196</v>
      </c>
      <c r="S2" s="4"/>
      <c r="T2" s="4"/>
      <c r="U2" s="4"/>
      <c r="V2" s="4"/>
      <c r="AC2" s="3"/>
      <c r="AD2" s="3"/>
      <c r="AN2" s="1"/>
    </row>
    <row r="3" spans="1:40" ht="18" customHeight="1" x14ac:dyDescent="0.35">
      <c r="A3" s="239" t="s">
        <v>0</v>
      </c>
      <c r="B3" s="240"/>
      <c r="C3" s="240"/>
      <c r="D3" s="241"/>
      <c r="F3" s="96"/>
      <c r="S3" s="4"/>
      <c r="T3" s="4"/>
      <c r="U3" s="4"/>
      <c r="V3" s="4"/>
      <c r="AC3" s="3"/>
      <c r="AD3" s="3"/>
      <c r="AN3" s="1"/>
    </row>
    <row r="4" spans="1:40" s="1" customFormat="1" ht="21.6" customHeight="1" thickBot="1" x14ac:dyDescent="0.3">
      <c r="A4" s="239" t="s">
        <v>195</v>
      </c>
      <c r="B4" s="242"/>
      <c r="C4" s="242"/>
      <c r="D4" s="243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244"/>
      <c r="X4" s="245"/>
      <c r="Y4" s="246"/>
      <c r="Z4" s="244"/>
      <c r="AA4" s="244"/>
      <c r="AB4" s="244"/>
      <c r="AC4" s="244"/>
      <c r="AD4" s="244"/>
    </row>
    <row r="5" spans="1:40" s="1" customFormat="1" ht="109.15" customHeight="1" thickBot="1" x14ac:dyDescent="0.3">
      <c r="A5" s="178" t="s">
        <v>2</v>
      </c>
      <c r="B5" s="179" t="s">
        <v>3</v>
      </c>
      <c r="C5" s="247" t="s">
        <v>4</v>
      </c>
      <c r="D5" s="180" t="s">
        <v>7</v>
      </c>
      <c r="E5" s="180" t="s">
        <v>24</v>
      </c>
      <c r="F5" s="180" t="s">
        <v>8</v>
      </c>
      <c r="G5" s="180" t="s">
        <v>9</v>
      </c>
      <c r="H5" s="181" t="s">
        <v>22</v>
      </c>
      <c r="I5" s="182" t="s">
        <v>170</v>
      </c>
      <c r="J5" s="183" t="s">
        <v>23</v>
      </c>
      <c r="K5" s="179" t="s">
        <v>166</v>
      </c>
      <c r="L5" s="179" t="s">
        <v>10</v>
      </c>
      <c r="M5" s="179" t="s">
        <v>25</v>
      </c>
      <c r="N5" s="179" t="s">
        <v>11</v>
      </c>
      <c r="O5" s="179" t="s">
        <v>28</v>
      </c>
      <c r="P5" s="184" t="s">
        <v>12</v>
      </c>
      <c r="Q5" s="179" t="s">
        <v>13</v>
      </c>
      <c r="R5" s="185" t="s">
        <v>14</v>
      </c>
      <c r="S5" s="185" t="s">
        <v>15</v>
      </c>
      <c r="T5" s="181" t="s">
        <v>142</v>
      </c>
      <c r="U5" s="181" t="s">
        <v>165</v>
      </c>
      <c r="V5" s="181" t="s">
        <v>16</v>
      </c>
      <c r="W5" s="248" t="s">
        <v>152</v>
      </c>
      <c r="X5" s="195" t="s">
        <v>171</v>
      </c>
      <c r="Y5" s="186" t="s">
        <v>172</v>
      </c>
    </row>
    <row r="6" spans="1:40" s="1" customFormat="1" ht="103.9" customHeight="1" x14ac:dyDescent="0.25">
      <c r="A6" s="167">
        <v>1</v>
      </c>
      <c r="B6" s="168" t="s">
        <v>156</v>
      </c>
      <c r="C6" s="169" t="s">
        <v>187</v>
      </c>
      <c r="D6" s="170">
        <f>66312324.54*1.15</f>
        <v>76259173.220999986</v>
      </c>
      <c r="E6" s="170"/>
      <c r="F6" s="170">
        <f>5168733.768*1.15</f>
        <v>5944043.8331999993</v>
      </c>
      <c r="G6" s="170">
        <f>12979915.146*1.15</f>
        <v>14926902.417899998</v>
      </c>
      <c r="H6" s="171"/>
      <c r="I6" s="172" t="s">
        <v>170</v>
      </c>
      <c r="J6" s="170"/>
      <c r="K6" s="173"/>
      <c r="L6" s="170"/>
      <c r="M6" s="170"/>
      <c r="N6" s="173"/>
      <c r="O6" s="173"/>
      <c r="P6" s="173"/>
      <c r="Q6" s="173"/>
      <c r="R6" s="174" t="s">
        <v>1</v>
      </c>
      <c r="S6" s="174" t="s">
        <v>1</v>
      </c>
      <c r="T6" s="21">
        <f>39204*1.15</f>
        <v>45084.6</v>
      </c>
      <c r="U6" s="174"/>
      <c r="V6" s="176">
        <f>SUM(D6:U6)</f>
        <v>97175204.072099969</v>
      </c>
      <c r="W6" s="249" t="s">
        <v>153</v>
      </c>
      <c r="X6" s="196"/>
      <c r="Y6" s="177"/>
      <c r="Z6" s="188"/>
    </row>
    <row r="7" spans="1:40" s="1" customFormat="1" ht="108" customHeight="1" x14ac:dyDescent="0.25">
      <c r="A7" s="167">
        <v>2</v>
      </c>
      <c r="B7" s="8" t="s">
        <v>174</v>
      </c>
      <c r="C7" s="187" t="s">
        <v>193</v>
      </c>
      <c r="D7" s="170">
        <f>2057000*1.15</f>
        <v>2365550</v>
      </c>
      <c r="E7" s="170"/>
      <c r="F7" s="170"/>
      <c r="G7" s="170">
        <f>660000*1.15</f>
        <v>758999.99999999988</v>
      </c>
      <c r="H7" s="171"/>
      <c r="I7" s="172" t="s">
        <v>170</v>
      </c>
      <c r="J7" s="170"/>
      <c r="K7" s="173"/>
      <c r="L7" s="170"/>
      <c r="M7" s="170"/>
      <c r="N7" s="173"/>
      <c r="O7" s="173"/>
      <c r="P7" s="173"/>
      <c r="Q7" s="173"/>
      <c r="R7" s="174"/>
      <c r="S7" s="174"/>
      <c r="T7" s="175"/>
      <c r="U7" s="174"/>
      <c r="V7" s="176">
        <f t="shared" ref="V7:V26" si="0">SUM(D7:U7)</f>
        <v>3124550</v>
      </c>
      <c r="W7" s="249" t="s">
        <v>202</v>
      </c>
      <c r="X7" s="196"/>
      <c r="Y7" s="177"/>
    </row>
    <row r="8" spans="1:40" s="1" customFormat="1" ht="75" customHeight="1" x14ac:dyDescent="0.25">
      <c r="A8" s="7">
        <v>3</v>
      </c>
      <c r="B8" s="8" t="s">
        <v>17</v>
      </c>
      <c r="C8" s="19" t="s">
        <v>188</v>
      </c>
      <c r="D8" s="20">
        <f>8306739.54*1.15</f>
        <v>9552750.470999999</v>
      </c>
      <c r="E8" s="20"/>
      <c r="F8" s="20">
        <f>722660.4*1.15</f>
        <v>831059.46</v>
      </c>
      <c r="G8" s="20">
        <f>807275.7*1.15</f>
        <v>928367.05499999982</v>
      </c>
      <c r="H8" s="20"/>
      <c r="I8" s="172" t="s">
        <v>170</v>
      </c>
      <c r="J8" s="20"/>
      <c r="K8" s="13"/>
      <c r="L8" s="9"/>
      <c r="M8" s="9"/>
      <c r="N8" s="9"/>
      <c r="O8" s="9"/>
      <c r="P8" s="9"/>
      <c r="Q8" s="9"/>
      <c r="R8" s="10"/>
      <c r="S8" s="10"/>
      <c r="T8" s="10"/>
      <c r="U8" s="10"/>
      <c r="V8" s="176">
        <f t="shared" si="0"/>
        <v>11312176.985999998</v>
      </c>
      <c r="W8" s="250" t="s">
        <v>153</v>
      </c>
      <c r="X8" s="131"/>
      <c r="Y8" s="101"/>
    </row>
    <row r="9" spans="1:40" s="1" customFormat="1" ht="88.15" customHeight="1" x14ac:dyDescent="0.25">
      <c r="A9" s="7">
        <v>4</v>
      </c>
      <c r="B9" s="8" t="s">
        <v>18</v>
      </c>
      <c r="C9" s="22" t="s">
        <v>27</v>
      </c>
      <c r="D9" s="20"/>
      <c r="E9" s="20">
        <f>307424.7*1.15</f>
        <v>353538.40499999997</v>
      </c>
      <c r="F9" s="20"/>
      <c r="G9" s="20" t="s">
        <v>1</v>
      </c>
      <c r="H9" s="14"/>
      <c r="I9" s="126"/>
      <c r="J9" s="9"/>
      <c r="K9" s="9"/>
      <c r="L9" s="9"/>
      <c r="M9" s="9"/>
      <c r="N9" s="9"/>
      <c r="O9" s="9"/>
      <c r="P9" s="9"/>
      <c r="Q9" s="9"/>
      <c r="R9" s="9"/>
      <c r="S9" s="11"/>
      <c r="T9" s="11"/>
      <c r="U9" s="11"/>
      <c r="V9" s="176">
        <f t="shared" si="0"/>
        <v>353538.40499999997</v>
      </c>
      <c r="W9" s="250" t="s">
        <v>153</v>
      </c>
      <c r="X9" s="131"/>
      <c r="Y9" s="101"/>
    </row>
    <row r="10" spans="1:40" s="1" customFormat="1" ht="74.45" customHeight="1" x14ac:dyDescent="0.25">
      <c r="A10" s="7">
        <v>5</v>
      </c>
      <c r="B10" s="8" t="s">
        <v>19</v>
      </c>
      <c r="C10" s="97" t="s">
        <v>5</v>
      </c>
      <c r="D10" s="20">
        <f>3551725.584*1.15</f>
        <v>4084484.4215999995</v>
      </c>
      <c r="E10" s="20"/>
      <c r="F10" s="20">
        <f>242934.12*1.15</f>
        <v>279374.23799999995</v>
      </c>
      <c r="G10" s="20">
        <f>1226105.1*1.15</f>
        <v>1410020.865</v>
      </c>
      <c r="H10" s="9"/>
      <c r="I10" s="126"/>
      <c r="J10" s="9"/>
      <c r="K10" s="9"/>
      <c r="L10" s="9"/>
      <c r="M10" s="9"/>
      <c r="N10" s="9"/>
      <c r="O10" s="9"/>
      <c r="P10" s="9"/>
      <c r="Q10" s="14"/>
      <c r="R10" s="9"/>
      <c r="S10" s="11"/>
      <c r="T10" s="11"/>
      <c r="U10" s="11"/>
      <c r="V10" s="176">
        <f t="shared" si="0"/>
        <v>5773879.5246000001</v>
      </c>
      <c r="W10" s="250" t="s">
        <v>153</v>
      </c>
      <c r="X10" s="131"/>
      <c r="Y10" s="101"/>
    </row>
    <row r="11" spans="1:40" s="1" customFormat="1" ht="78.599999999999994" customHeight="1" x14ac:dyDescent="0.25">
      <c r="A11" s="7">
        <v>6</v>
      </c>
      <c r="B11" s="8" t="s">
        <v>26</v>
      </c>
      <c r="C11" s="97">
        <v>4500</v>
      </c>
      <c r="D11" s="20">
        <f>2613600*1.15</f>
        <v>3005640</v>
      </c>
      <c r="E11" s="20"/>
      <c r="F11" s="20"/>
      <c r="G11" s="20"/>
      <c r="H11" s="14"/>
      <c r="I11" s="129"/>
      <c r="J11" s="14"/>
      <c r="K11" s="9"/>
      <c r="L11" s="9"/>
      <c r="M11" s="9"/>
      <c r="N11" s="9"/>
      <c r="O11" s="9"/>
      <c r="P11" s="9"/>
      <c r="Q11" s="9"/>
      <c r="R11" s="9"/>
      <c r="S11" s="12"/>
      <c r="T11" s="12"/>
      <c r="U11" s="12"/>
      <c r="V11" s="176">
        <f t="shared" si="0"/>
        <v>3005640</v>
      </c>
      <c r="W11" s="250" t="s">
        <v>153</v>
      </c>
      <c r="X11" s="131"/>
      <c r="Y11" s="101"/>
    </row>
    <row r="12" spans="1:40" s="1" customFormat="1" ht="57.6" customHeight="1" x14ac:dyDescent="0.25">
      <c r="A12" s="7">
        <v>7</v>
      </c>
      <c r="B12" s="8" t="s">
        <v>20</v>
      </c>
      <c r="C12" s="251" t="s">
        <v>191</v>
      </c>
      <c r="D12" s="20">
        <f>8844202.86*1.15</f>
        <v>10170833.288999999</v>
      </c>
      <c r="E12" s="20"/>
      <c r="F12" s="20">
        <f>683521.74*1.15</f>
        <v>786050.00099999993</v>
      </c>
      <c r="G12" s="20">
        <f>1037925.9*1.15</f>
        <v>1193614.7849999999</v>
      </c>
      <c r="H12" s="20"/>
      <c r="I12" s="172" t="s">
        <v>170</v>
      </c>
      <c r="J12" s="20"/>
      <c r="K12" s="9"/>
      <c r="L12" s="9"/>
      <c r="M12" s="9"/>
      <c r="N12" s="9"/>
      <c r="O12" s="9"/>
      <c r="P12" s="9"/>
      <c r="Q12" s="14"/>
      <c r="R12" s="9"/>
      <c r="S12" s="9"/>
      <c r="T12" s="9"/>
      <c r="U12" s="9"/>
      <c r="V12" s="176">
        <f t="shared" si="0"/>
        <v>12150498.074999999</v>
      </c>
      <c r="W12" s="250" t="s">
        <v>153</v>
      </c>
      <c r="X12" s="131"/>
      <c r="Y12" s="101"/>
      <c r="Z12" s="2"/>
      <c r="AA12" s="3"/>
      <c r="AB12" s="3"/>
    </row>
    <row r="13" spans="1:40" s="1" customFormat="1" ht="97.5" x14ac:dyDescent="0.25">
      <c r="A13" s="7">
        <v>8</v>
      </c>
      <c r="B13" s="8" t="s">
        <v>155</v>
      </c>
      <c r="C13" s="22" t="s">
        <v>190</v>
      </c>
      <c r="D13" s="20">
        <f>3985269.552*1.15</f>
        <v>4583059.9847999997</v>
      </c>
      <c r="E13" s="20"/>
      <c r="F13" s="20">
        <f>561924*1.15</f>
        <v>646212.6</v>
      </c>
      <c r="G13" s="20">
        <f>522720*1.15</f>
        <v>601128</v>
      </c>
      <c r="H13" s="20"/>
      <c r="I13" s="172" t="s">
        <v>170</v>
      </c>
      <c r="J13" s="20"/>
      <c r="K13" s="9"/>
      <c r="L13" s="9"/>
      <c r="M13" s="9"/>
      <c r="N13" s="9"/>
      <c r="O13" s="9"/>
      <c r="P13" s="9"/>
      <c r="Q13" s="9"/>
      <c r="R13" s="9"/>
      <c r="S13" s="11"/>
      <c r="T13" s="11"/>
      <c r="U13" s="11"/>
      <c r="V13" s="176">
        <f t="shared" si="0"/>
        <v>5830400.5847999994</v>
      </c>
      <c r="W13" s="250" t="s">
        <v>153</v>
      </c>
      <c r="X13" s="131"/>
      <c r="Y13" s="101"/>
      <c r="Z13" s="2"/>
      <c r="AA13" s="3"/>
      <c r="AB13" s="3"/>
    </row>
    <row r="14" spans="1:40" s="1" customFormat="1" ht="90" customHeight="1" x14ac:dyDescent="0.25">
      <c r="A14" s="7">
        <v>9</v>
      </c>
      <c r="B14" s="8" t="s">
        <v>203</v>
      </c>
      <c r="C14" s="22" t="s">
        <v>189</v>
      </c>
      <c r="D14" s="20">
        <f>12313928*1.15</f>
        <v>14161017.199999999</v>
      </c>
      <c r="E14" s="20"/>
      <c r="F14" s="20"/>
      <c r="G14" s="20">
        <f>1306800*1.15</f>
        <v>1502820</v>
      </c>
      <c r="H14" s="20"/>
      <c r="I14" s="172" t="s">
        <v>170</v>
      </c>
      <c r="J14" s="20"/>
      <c r="K14" s="13"/>
      <c r="L14" s="9"/>
      <c r="M14" s="9"/>
      <c r="N14" s="9"/>
      <c r="O14" s="9"/>
      <c r="P14" s="9"/>
      <c r="Q14" s="9"/>
      <c r="R14" s="9"/>
      <c r="S14" s="11"/>
      <c r="T14" s="11"/>
      <c r="U14" s="11"/>
      <c r="V14" s="176">
        <f t="shared" si="0"/>
        <v>15663837.199999999</v>
      </c>
      <c r="W14" s="250" t="s">
        <v>153</v>
      </c>
      <c r="X14" s="131"/>
      <c r="Y14" s="101"/>
      <c r="Z14" s="2"/>
      <c r="AA14" s="3"/>
      <c r="AB14" s="3"/>
    </row>
    <row r="15" spans="1:40" s="1" customFormat="1" ht="143.44999999999999" customHeight="1" x14ac:dyDescent="0.25">
      <c r="A15" s="7">
        <v>10</v>
      </c>
      <c r="B15" s="236" t="s">
        <v>208</v>
      </c>
      <c r="C15" s="22" t="s">
        <v>192</v>
      </c>
      <c r="D15" s="20"/>
      <c r="E15" s="20"/>
      <c r="F15" s="20">
        <f>616572*1.15</f>
        <v>709057.79999999993</v>
      </c>
      <c r="G15" s="20">
        <f>4975559.655*1.15</f>
        <v>5721893.6032499997</v>
      </c>
      <c r="H15" s="20"/>
      <c r="I15" s="172" t="s">
        <v>170</v>
      </c>
      <c r="J15" s="20"/>
      <c r="K15" s="13"/>
      <c r="L15" s="9"/>
      <c r="M15" s="9"/>
      <c r="N15" s="9"/>
      <c r="O15" s="9"/>
      <c r="P15" s="9"/>
      <c r="Q15" s="21"/>
      <c r="R15" s="21"/>
      <c r="S15" s="11"/>
      <c r="T15" s="11"/>
      <c r="U15" s="11"/>
      <c r="V15" s="176">
        <f t="shared" si="0"/>
        <v>6430951.4032499995</v>
      </c>
      <c r="W15" s="250" t="str">
        <f>+W16</f>
        <v>YAPILACAK</v>
      </c>
      <c r="X15" s="131"/>
      <c r="Y15" s="101"/>
      <c r="Z15" s="2"/>
      <c r="AA15" s="3"/>
      <c r="AB15" s="3"/>
    </row>
    <row r="16" spans="1:40" s="1" customFormat="1" ht="96" customHeight="1" x14ac:dyDescent="0.25">
      <c r="A16" s="7">
        <v>11</v>
      </c>
      <c r="B16" s="8" t="s">
        <v>154</v>
      </c>
      <c r="C16" s="8"/>
      <c r="D16" s="20"/>
      <c r="E16" s="20"/>
      <c r="F16" s="20"/>
      <c r="G16" s="20"/>
      <c r="H16" s="20">
        <f>6839137.8*1.15</f>
        <v>7865008.4699999988</v>
      </c>
      <c r="I16" s="126"/>
      <c r="J16" s="9"/>
      <c r="K16" s="9"/>
      <c r="L16" s="9"/>
      <c r="M16" s="9"/>
      <c r="N16" s="9"/>
      <c r="O16" s="9"/>
      <c r="P16" s="10"/>
      <c r="Q16" s="14"/>
      <c r="R16" s="9"/>
      <c r="S16" s="21"/>
      <c r="T16" s="21"/>
      <c r="U16" s="21"/>
      <c r="V16" s="176">
        <f t="shared" si="0"/>
        <v>7865008.4699999988</v>
      </c>
      <c r="W16" s="250" t="s">
        <v>153</v>
      </c>
      <c r="X16" s="131"/>
      <c r="Y16" s="101"/>
      <c r="Z16" s="120"/>
      <c r="AA16" s="3"/>
      <c r="AB16" s="3"/>
    </row>
    <row r="17" spans="1:28" s="1" customFormat="1" ht="74.45" customHeight="1" x14ac:dyDescent="0.25">
      <c r="A17" s="7">
        <v>12</v>
      </c>
      <c r="B17" s="252" t="s">
        <v>157</v>
      </c>
      <c r="C17" s="8"/>
      <c r="D17" s="20"/>
      <c r="E17" s="20"/>
      <c r="F17" s="20"/>
      <c r="G17" s="20"/>
      <c r="H17" s="14"/>
      <c r="I17" s="126"/>
      <c r="J17" s="9"/>
      <c r="K17" s="9"/>
      <c r="L17" s="9"/>
      <c r="M17" s="9"/>
      <c r="N17" s="189">
        <f>605000*1.15</f>
        <v>695750</v>
      </c>
      <c r="O17" s="9"/>
      <c r="P17" s="9"/>
      <c r="Q17" s="9"/>
      <c r="R17" s="9"/>
      <c r="S17" s="11"/>
      <c r="T17" s="11"/>
      <c r="U17" s="11"/>
      <c r="V17" s="191">
        <f t="shared" si="0"/>
        <v>695750</v>
      </c>
      <c r="W17" s="11"/>
      <c r="X17" s="131"/>
      <c r="Y17" s="102"/>
      <c r="Z17" s="2"/>
      <c r="AA17" s="3"/>
      <c r="AB17" s="3"/>
    </row>
    <row r="18" spans="1:28" s="1" customFormat="1" ht="88.15" customHeight="1" x14ac:dyDescent="0.25">
      <c r="A18" s="7">
        <v>13</v>
      </c>
      <c r="B18" s="8" t="s">
        <v>160</v>
      </c>
      <c r="C18" s="8"/>
      <c r="D18" s="20"/>
      <c r="E18" s="20"/>
      <c r="F18" s="20"/>
      <c r="G18" s="20"/>
      <c r="H18" s="14"/>
      <c r="I18" s="126"/>
      <c r="J18" s="9"/>
      <c r="K18" s="9"/>
      <c r="L18" s="9"/>
      <c r="M18" s="9"/>
      <c r="N18" s="9"/>
      <c r="O18" s="9"/>
      <c r="P18" s="9"/>
      <c r="Q18" s="9"/>
      <c r="R18" s="21">
        <f>10945110*1.15</f>
        <v>12586876.499999998</v>
      </c>
      <c r="S18" s="11"/>
      <c r="T18" s="11"/>
      <c r="U18" s="11"/>
      <c r="V18" s="176">
        <f t="shared" si="0"/>
        <v>12586876.499999998</v>
      </c>
      <c r="W18" s="11"/>
      <c r="X18" s="131"/>
      <c r="Y18" s="101"/>
      <c r="Z18" s="2"/>
      <c r="AA18" s="3"/>
      <c r="AB18" s="3"/>
    </row>
    <row r="19" spans="1:28" s="1" customFormat="1" ht="73.150000000000006" customHeight="1" x14ac:dyDescent="0.25">
      <c r="A19" s="7">
        <v>14</v>
      </c>
      <c r="B19" s="8" t="s">
        <v>159</v>
      </c>
      <c r="C19" s="8"/>
      <c r="D19" s="20"/>
      <c r="E19" s="20"/>
      <c r="F19" s="20"/>
      <c r="G19" s="20"/>
      <c r="H19" s="14"/>
      <c r="I19" s="126"/>
      <c r="J19" s="9"/>
      <c r="K19" s="9"/>
      <c r="L19" s="9"/>
      <c r="M19" s="9"/>
      <c r="N19" s="9"/>
      <c r="O19" s="9"/>
      <c r="P19" s="9"/>
      <c r="Q19" s="21">
        <f>7996346.03*1.15</f>
        <v>9195797.9344999995</v>
      </c>
      <c r="R19" s="9"/>
      <c r="S19" s="11"/>
      <c r="T19" s="11"/>
      <c r="U19" s="11"/>
      <c r="V19" s="176">
        <f t="shared" si="0"/>
        <v>9195797.9344999995</v>
      </c>
      <c r="W19" s="11"/>
      <c r="X19" s="131"/>
      <c r="Y19" s="101"/>
      <c r="Z19" s="2"/>
      <c r="AA19" s="3"/>
      <c r="AB19" s="3"/>
    </row>
    <row r="20" spans="1:28" s="1" customFormat="1" ht="60" customHeight="1" x14ac:dyDescent="0.25">
      <c r="A20" s="199">
        <v>15</v>
      </c>
      <c r="B20" s="200" t="s">
        <v>161</v>
      </c>
      <c r="C20" s="200"/>
      <c r="D20" s="201"/>
      <c r="E20" s="201"/>
      <c r="F20" s="201"/>
      <c r="G20" s="201"/>
      <c r="H20" s="202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4">
        <f>2744280*1.15</f>
        <v>3155921.9999999995</v>
      </c>
      <c r="T20" s="204"/>
      <c r="U20" s="204"/>
      <c r="V20" s="205">
        <f>SUM(D20:U20)</f>
        <v>3155921.9999999995</v>
      </c>
      <c r="W20" s="206"/>
      <c r="X20" s="267"/>
      <c r="Y20" s="268"/>
      <c r="Z20" s="2"/>
      <c r="AA20" s="3"/>
      <c r="AB20" s="3"/>
    </row>
    <row r="21" spans="1:28" s="1" customFormat="1" ht="73.150000000000006" customHeight="1" x14ac:dyDescent="0.25">
      <c r="A21" s="199">
        <v>16</v>
      </c>
      <c r="B21" s="207" t="s">
        <v>158</v>
      </c>
      <c r="C21" s="200"/>
      <c r="D21" s="201"/>
      <c r="E21" s="201"/>
      <c r="F21" s="201"/>
      <c r="G21" s="201"/>
      <c r="H21" s="202"/>
      <c r="I21" s="203"/>
      <c r="J21" s="203"/>
      <c r="K21" s="203"/>
      <c r="L21" s="203"/>
      <c r="M21" s="203"/>
      <c r="N21" s="203"/>
      <c r="O21" s="203"/>
      <c r="P21" s="204">
        <f>326700*1.15</f>
        <v>375705</v>
      </c>
      <c r="Q21" s="208"/>
      <c r="R21" s="203"/>
      <c r="S21" s="206"/>
      <c r="T21" s="206"/>
      <c r="U21" s="206"/>
      <c r="V21" s="205">
        <f t="shared" si="0"/>
        <v>375705</v>
      </c>
      <c r="W21" s="206"/>
      <c r="X21" s="263"/>
      <c r="Y21" s="269"/>
      <c r="Z21" s="2"/>
      <c r="AA21" s="3"/>
      <c r="AB21" s="3"/>
    </row>
    <row r="22" spans="1:28" s="128" customFormat="1" ht="67.900000000000006" customHeight="1" x14ac:dyDescent="0.25">
      <c r="A22" s="123">
        <v>17</v>
      </c>
      <c r="B22" s="132" t="s">
        <v>162</v>
      </c>
      <c r="C22" s="124"/>
      <c r="D22" s="125"/>
      <c r="E22" s="125"/>
      <c r="F22" s="125"/>
      <c r="G22" s="125"/>
      <c r="H22" s="129"/>
      <c r="I22" s="126"/>
      <c r="J22" s="126"/>
      <c r="K22" s="126">
        <v>0</v>
      </c>
      <c r="L22" s="133">
        <f>2964500*1.15</f>
        <v>3409174.9999999995</v>
      </c>
      <c r="M22" s="126"/>
      <c r="N22" s="126"/>
      <c r="O22" s="126"/>
      <c r="P22" s="134"/>
      <c r="Q22" s="127"/>
      <c r="R22" s="126"/>
      <c r="S22" s="135"/>
      <c r="T22" s="135"/>
      <c r="U22" s="135"/>
      <c r="V22" s="198">
        <f t="shared" si="0"/>
        <v>3409174.9999999995</v>
      </c>
      <c r="W22" s="135"/>
      <c r="X22" s="261"/>
      <c r="Y22" s="264"/>
      <c r="Z22" s="136"/>
      <c r="AA22" s="130"/>
      <c r="AB22" s="130"/>
    </row>
    <row r="23" spans="1:28" s="128" customFormat="1" ht="78.599999999999994" customHeight="1" x14ac:dyDescent="0.25">
      <c r="A23" s="123">
        <v>18</v>
      </c>
      <c r="B23" s="132" t="s">
        <v>163</v>
      </c>
      <c r="C23" s="124"/>
      <c r="D23" s="125"/>
      <c r="E23" s="125"/>
      <c r="F23" s="125"/>
      <c r="G23" s="125"/>
      <c r="H23" s="129"/>
      <c r="I23" s="126"/>
      <c r="J23" s="126"/>
      <c r="K23" s="126"/>
      <c r="L23" s="126"/>
      <c r="M23" s="133">
        <f>1210000*1.15</f>
        <v>1391500</v>
      </c>
      <c r="N23" s="126"/>
      <c r="O23" s="126"/>
      <c r="P23" s="134"/>
      <c r="Q23" s="127"/>
      <c r="R23" s="126"/>
      <c r="S23" s="135"/>
      <c r="T23" s="135"/>
      <c r="U23" s="135"/>
      <c r="V23" s="198">
        <f t="shared" si="0"/>
        <v>1391500</v>
      </c>
      <c r="W23" s="135"/>
      <c r="X23" s="262"/>
      <c r="Y23" s="265"/>
      <c r="Z23" s="136"/>
      <c r="AA23" s="130"/>
      <c r="AB23" s="130"/>
    </row>
    <row r="24" spans="1:28" s="1" customFormat="1" ht="75" customHeight="1" x14ac:dyDescent="0.25">
      <c r="A24" s="123">
        <v>19</v>
      </c>
      <c r="B24" s="132" t="s">
        <v>164</v>
      </c>
      <c r="C24" s="124"/>
      <c r="D24" s="125"/>
      <c r="E24" s="125"/>
      <c r="F24" s="125"/>
      <c r="G24" s="125"/>
      <c r="H24" s="129"/>
      <c r="I24" s="126"/>
      <c r="J24" s="133">
        <f>363000*1.15</f>
        <v>417449.99999999994</v>
      </c>
      <c r="K24" s="126"/>
      <c r="L24" s="126"/>
      <c r="M24" s="126"/>
      <c r="N24" s="126"/>
      <c r="O24" s="126"/>
      <c r="P24" s="134"/>
      <c r="Q24" s="127"/>
      <c r="R24" s="126"/>
      <c r="S24" s="135"/>
      <c r="T24" s="135"/>
      <c r="U24" s="135"/>
      <c r="V24" s="198">
        <f t="shared" si="0"/>
        <v>417449.99999999994</v>
      </c>
      <c r="W24" s="135"/>
      <c r="X24" s="263"/>
      <c r="Y24" s="266"/>
      <c r="Z24" s="2"/>
      <c r="AA24" s="3"/>
      <c r="AB24" s="3"/>
    </row>
    <row r="25" spans="1:28" s="1" customFormat="1" ht="120" customHeight="1" x14ac:dyDescent="0.25">
      <c r="A25" s="7">
        <v>20</v>
      </c>
      <c r="B25" s="252" t="s">
        <v>194</v>
      </c>
      <c r="C25" s="8"/>
      <c r="D25" s="20"/>
      <c r="E25" s="20"/>
      <c r="F25" s="20"/>
      <c r="G25" s="20"/>
      <c r="H25" s="14"/>
      <c r="I25" s="126"/>
      <c r="J25" s="9"/>
      <c r="K25" s="9"/>
      <c r="L25" s="9"/>
      <c r="M25" s="9"/>
      <c r="N25" s="9"/>
      <c r="O25" s="9"/>
      <c r="P25" s="21"/>
      <c r="Q25" s="12"/>
      <c r="R25" s="9"/>
      <c r="S25" s="11"/>
      <c r="T25" s="11"/>
      <c r="U25" s="99">
        <f>544500*1.15</f>
        <v>626175</v>
      </c>
      <c r="V25" s="209">
        <f t="shared" si="0"/>
        <v>626175</v>
      </c>
      <c r="W25" s="11"/>
      <c r="X25" s="131"/>
      <c r="Y25" s="138"/>
      <c r="Z25" s="2"/>
      <c r="AA25" s="3"/>
      <c r="AB25" s="3"/>
    </row>
    <row r="26" spans="1:28" s="1" customFormat="1" ht="57" customHeight="1" x14ac:dyDescent="0.25">
      <c r="A26" s="7">
        <v>21</v>
      </c>
      <c r="B26" s="8" t="s">
        <v>21</v>
      </c>
      <c r="C26" s="8"/>
      <c r="D26" s="20"/>
      <c r="E26" s="20"/>
      <c r="F26" s="20"/>
      <c r="G26" s="20"/>
      <c r="H26" s="14"/>
      <c r="I26" s="126"/>
      <c r="J26" s="9"/>
      <c r="K26" s="9">
        <f>1800000*1.15</f>
        <v>2069999.9999999998</v>
      </c>
      <c r="L26" s="9"/>
      <c r="M26" s="9"/>
      <c r="N26" s="9"/>
      <c r="O26" s="9"/>
      <c r="P26" s="9"/>
      <c r="Q26" s="9"/>
      <c r="R26" s="9"/>
      <c r="S26" s="11"/>
      <c r="T26" s="11"/>
      <c r="U26" s="99"/>
      <c r="V26" s="176">
        <f t="shared" si="0"/>
        <v>2069999.9999999998</v>
      </c>
      <c r="W26" s="11"/>
      <c r="X26" s="131"/>
      <c r="Y26" s="101"/>
      <c r="Z26" s="188"/>
      <c r="AA26" s="3"/>
      <c r="AB26" s="3"/>
    </row>
    <row r="27" spans="1:28" ht="22.15" customHeight="1" x14ac:dyDescent="0.25">
      <c r="D27" s="118"/>
      <c r="E27" s="118"/>
      <c r="F27" s="118"/>
      <c r="G27" s="118"/>
      <c r="I27" s="130"/>
      <c r="S27" s="119"/>
      <c r="T27" s="120"/>
      <c r="U27" s="99"/>
      <c r="V27" s="121"/>
    </row>
    <row r="28" spans="1:28" s="1" customFormat="1" ht="70.900000000000006" customHeight="1" thickBot="1" x14ac:dyDescent="0.3">
      <c r="A28" s="15"/>
      <c r="B28" s="16" t="s">
        <v>6</v>
      </c>
      <c r="C28" s="8"/>
      <c r="D28" s="20">
        <f t="shared" ref="D28:U28" si="1">SUM(D6:D27)</f>
        <v>124182508.58739999</v>
      </c>
      <c r="E28" s="20">
        <f t="shared" si="1"/>
        <v>353538.40499999997</v>
      </c>
      <c r="F28" s="20">
        <f t="shared" si="1"/>
        <v>9195797.9321999997</v>
      </c>
      <c r="G28" s="20">
        <f t="shared" si="1"/>
        <v>27043746.726149999</v>
      </c>
      <c r="H28" s="20">
        <f t="shared" si="1"/>
        <v>7865008.4699999988</v>
      </c>
      <c r="I28" s="125">
        <f t="shared" si="1"/>
        <v>0</v>
      </c>
      <c r="J28" s="20">
        <f t="shared" si="1"/>
        <v>417449.99999999994</v>
      </c>
      <c r="K28" s="20">
        <f t="shared" si="1"/>
        <v>2069999.9999999998</v>
      </c>
      <c r="L28" s="20">
        <f t="shared" si="1"/>
        <v>3409174.9999999995</v>
      </c>
      <c r="M28" s="20">
        <f t="shared" si="1"/>
        <v>1391500</v>
      </c>
      <c r="N28" s="189">
        <f t="shared" si="1"/>
        <v>695750</v>
      </c>
      <c r="O28" s="20">
        <f t="shared" si="1"/>
        <v>0</v>
      </c>
      <c r="P28" s="20">
        <f t="shared" si="1"/>
        <v>375705</v>
      </c>
      <c r="Q28" s="20">
        <f t="shared" si="1"/>
        <v>9195797.9344999995</v>
      </c>
      <c r="R28" s="20">
        <f t="shared" si="1"/>
        <v>12586876.499999998</v>
      </c>
      <c r="S28" s="20">
        <f t="shared" si="1"/>
        <v>3155921.9999999995</v>
      </c>
      <c r="T28" s="20">
        <f t="shared" si="1"/>
        <v>45084.6</v>
      </c>
      <c r="U28" s="190">
        <f t="shared" si="1"/>
        <v>626175</v>
      </c>
      <c r="V28" s="100">
        <f>+V6+V7+V8+V9+V10+V11+V12+V13+V14+V15+V16+V20+V18+V19+V21+V22+V23+V24+V26</f>
        <v>201288111.15524998</v>
      </c>
      <c r="W28" s="17"/>
      <c r="X28" s="197"/>
      <c r="Y28" s="103"/>
      <c r="Z28" s="18"/>
    </row>
    <row r="29" spans="1:28" ht="37.9" customHeight="1" x14ac:dyDescent="0.25">
      <c r="A29" s="1"/>
      <c r="B29" s="1"/>
      <c r="C29" s="1"/>
      <c r="I29" s="1"/>
      <c r="J29" s="1"/>
      <c r="Q29" s="1"/>
      <c r="V29" s="192">
        <f>+V17</f>
        <v>695750</v>
      </c>
      <c r="Y29" s="137"/>
    </row>
    <row r="30" spans="1:28" ht="37.9" customHeight="1" x14ac:dyDescent="0.25">
      <c r="B30" s="1" t="s">
        <v>197</v>
      </c>
      <c r="C30" s="1"/>
      <c r="V30" s="193">
        <f>+V25</f>
        <v>626175</v>
      </c>
      <c r="Y30" s="137"/>
    </row>
    <row r="31" spans="1:28" ht="37.9" customHeight="1" x14ac:dyDescent="0.25">
      <c r="B31" s="1"/>
      <c r="C31" s="1"/>
    </row>
    <row r="32" spans="1:28" s="253" customFormat="1" ht="15" x14ac:dyDescent="0.25">
      <c r="B32" s="106" t="s">
        <v>42</v>
      </c>
      <c r="C32" s="106"/>
      <c r="D32" s="107"/>
      <c r="E32" s="107"/>
      <c r="F32" s="108"/>
      <c r="G32" s="108"/>
      <c r="H32" s="108"/>
      <c r="I32" s="108"/>
      <c r="J32" s="108"/>
      <c r="V32" s="254"/>
      <c r="X32" s="255"/>
      <c r="Y32" s="256"/>
    </row>
    <row r="33" spans="1:25" s="253" customFormat="1" ht="15" x14ac:dyDescent="0.25">
      <c r="B33" s="106" t="s">
        <v>167</v>
      </c>
      <c r="C33" s="106"/>
      <c r="D33" s="107"/>
      <c r="E33" s="109"/>
      <c r="F33" s="108"/>
      <c r="G33" s="108"/>
      <c r="H33" s="108"/>
      <c r="I33" s="108"/>
      <c r="J33" s="108"/>
      <c r="V33" s="254"/>
      <c r="X33" s="255"/>
      <c r="Y33" s="256"/>
    </row>
    <row r="34" spans="1:25" s="253" customFormat="1" ht="15" x14ac:dyDescent="0.25">
      <c r="B34" s="106" t="s">
        <v>168</v>
      </c>
      <c r="C34" s="106"/>
      <c r="D34" s="107"/>
      <c r="E34" s="107"/>
      <c r="F34" s="108"/>
      <c r="G34" s="108"/>
      <c r="H34" s="108"/>
      <c r="I34" s="108"/>
      <c r="J34" s="108"/>
      <c r="V34" s="254"/>
      <c r="X34" s="255"/>
      <c r="Y34" s="256"/>
    </row>
    <row r="35" spans="1:25" s="253" customFormat="1" ht="15" x14ac:dyDescent="0.25">
      <c r="B35" s="98" t="s">
        <v>43</v>
      </c>
      <c r="C35" s="110"/>
      <c r="D35" s="110"/>
      <c r="E35" s="110"/>
      <c r="F35" s="110"/>
      <c r="G35" s="110"/>
      <c r="H35" s="110"/>
      <c r="I35" s="110"/>
      <c r="J35" s="110"/>
      <c r="V35" s="254"/>
      <c r="X35" s="255"/>
      <c r="Y35" s="256"/>
    </row>
    <row r="36" spans="1:25" s="253" customFormat="1" ht="15" x14ac:dyDescent="0.25">
      <c r="B36" s="98" t="s">
        <v>44</v>
      </c>
      <c r="C36" s="110"/>
      <c r="D36" s="110"/>
      <c r="E36" s="110"/>
      <c r="F36" s="110"/>
      <c r="G36" s="110"/>
      <c r="H36" s="110"/>
      <c r="I36" s="110"/>
      <c r="J36" s="110"/>
      <c r="V36" s="254"/>
      <c r="X36" s="255"/>
      <c r="Y36" s="256"/>
    </row>
    <row r="37" spans="1:25" s="253" customFormat="1" ht="15" x14ac:dyDescent="0.25">
      <c r="B37" s="98" t="s">
        <v>45</v>
      </c>
      <c r="C37" s="110"/>
      <c r="D37" s="110"/>
      <c r="E37" s="110"/>
      <c r="F37" s="110"/>
      <c r="G37" s="110"/>
      <c r="H37" s="110"/>
      <c r="I37" s="110"/>
      <c r="J37" s="110"/>
      <c r="V37" s="254"/>
      <c r="X37" s="255"/>
      <c r="Y37" s="256"/>
    </row>
    <row r="38" spans="1:25" s="253" customFormat="1" ht="15" x14ac:dyDescent="0.25">
      <c r="B38" s="98" t="s">
        <v>46</v>
      </c>
      <c r="C38" s="110"/>
      <c r="D38" s="110"/>
      <c r="E38" s="110"/>
      <c r="F38" s="110"/>
      <c r="G38" s="110"/>
      <c r="H38" s="110"/>
      <c r="I38" s="110"/>
      <c r="J38" s="110"/>
      <c r="V38" s="254"/>
      <c r="X38" s="255"/>
      <c r="Y38" s="256"/>
    </row>
    <row r="39" spans="1:25" s="253" customFormat="1" ht="15" x14ac:dyDescent="0.25">
      <c r="A39" s="257" t="s">
        <v>143</v>
      </c>
      <c r="B39" s="98" t="s">
        <v>144</v>
      </c>
      <c r="C39" s="110"/>
      <c r="D39" s="110"/>
      <c r="E39" s="110"/>
      <c r="F39" s="110"/>
      <c r="G39" s="110"/>
      <c r="H39" s="110"/>
      <c r="I39" s="110"/>
      <c r="J39" s="110"/>
      <c r="V39" s="254"/>
      <c r="X39" s="255"/>
      <c r="Y39" s="256"/>
    </row>
    <row r="40" spans="1:25" s="253" customFormat="1" ht="15" x14ac:dyDescent="0.25">
      <c r="A40" s="257"/>
      <c r="B40" s="98" t="s">
        <v>145</v>
      </c>
      <c r="C40" s="110"/>
      <c r="D40" s="110"/>
      <c r="E40" s="110"/>
      <c r="F40" s="110"/>
      <c r="G40" s="110"/>
      <c r="H40" s="110"/>
      <c r="I40" s="110"/>
      <c r="J40" s="110"/>
      <c r="V40" s="254"/>
      <c r="X40" s="255"/>
      <c r="Y40" s="256"/>
    </row>
    <row r="41" spans="1:25" s="253" customFormat="1" ht="15" x14ac:dyDescent="0.25">
      <c r="B41" s="111" t="s">
        <v>47</v>
      </c>
      <c r="C41" s="110"/>
      <c r="D41" s="110"/>
      <c r="E41" s="110"/>
      <c r="F41" s="110"/>
      <c r="G41" s="110"/>
      <c r="H41" s="110"/>
      <c r="I41" s="110"/>
      <c r="J41" s="110"/>
      <c r="V41" s="254"/>
      <c r="X41" s="255"/>
      <c r="Y41" s="256"/>
    </row>
    <row r="42" spans="1:25" s="253" customFormat="1" ht="15" x14ac:dyDescent="0.25">
      <c r="B42" s="98" t="s">
        <v>48</v>
      </c>
      <c r="C42" s="110"/>
      <c r="D42" s="110"/>
      <c r="E42" s="110"/>
      <c r="F42" s="110"/>
      <c r="G42" s="110"/>
      <c r="H42" s="110"/>
      <c r="I42" s="110"/>
      <c r="J42" s="110"/>
      <c r="V42" s="254"/>
      <c r="X42" s="255"/>
      <c r="Y42" s="256"/>
    </row>
    <row r="43" spans="1:25" s="253" customFormat="1" ht="15" x14ac:dyDescent="0.25">
      <c r="B43" s="112"/>
      <c r="C43" s="106"/>
      <c r="D43" s="107"/>
      <c r="E43" s="107"/>
      <c r="F43" s="108"/>
      <c r="G43" s="108"/>
      <c r="H43" s="108"/>
      <c r="I43" s="108"/>
      <c r="J43" s="108"/>
      <c r="V43" s="254"/>
      <c r="X43" s="255"/>
      <c r="Y43" s="256"/>
    </row>
    <row r="44" spans="1:25" s="253" customFormat="1" ht="15" x14ac:dyDescent="0.25">
      <c r="B44" s="113" t="s">
        <v>49</v>
      </c>
      <c r="C44" s="113"/>
      <c r="D44" s="113"/>
      <c r="E44" s="113"/>
      <c r="F44" s="114"/>
      <c r="G44" s="108"/>
      <c r="H44" s="108"/>
      <c r="I44" s="108"/>
      <c r="J44" s="108"/>
      <c r="V44" s="254"/>
      <c r="X44" s="255"/>
      <c r="Y44" s="256"/>
    </row>
    <row r="45" spans="1:25" s="253" customFormat="1" ht="15" x14ac:dyDescent="0.25">
      <c r="B45" s="113" t="s">
        <v>146</v>
      </c>
      <c r="C45" s="113"/>
      <c r="D45" s="113"/>
      <c r="E45" s="113"/>
      <c r="F45" s="114"/>
      <c r="G45" s="108"/>
      <c r="H45" s="108"/>
      <c r="I45" s="108"/>
      <c r="J45" s="115"/>
      <c r="V45" s="254"/>
      <c r="X45" s="255"/>
      <c r="Y45" s="256"/>
    </row>
    <row r="46" spans="1:25" s="253" customFormat="1" ht="15" x14ac:dyDescent="0.25">
      <c r="B46" s="113" t="s">
        <v>147</v>
      </c>
      <c r="C46" s="113"/>
      <c r="D46" s="113"/>
      <c r="E46" s="113"/>
      <c r="F46" s="114"/>
      <c r="G46" s="108"/>
      <c r="H46" s="108"/>
      <c r="I46" s="108"/>
      <c r="J46" s="108"/>
      <c r="V46" s="254"/>
      <c r="X46" s="255"/>
      <c r="Y46" s="256"/>
    </row>
    <row r="47" spans="1:25" s="253" customFormat="1" ht="15" x14ac:dyDescent="0.25">
      <c r="B47" s="113" t="s">
        <v>148</v>
      </c>
      <c r="C47" s="113"/>
      <c r="D47" s="113"/>
      <c r="E47" s="113"/>
      <c r="F47" s="114"/>
      <c r="G47" s="108"/>
      <c r="H47" s="108"/>
      <c r="I47" s="108"/>
      <c r="J47" s="108"/>
      <c r="V47" s="254"/>
      <c r="X47" s="255"/>
      <c r="Y47" s="256"/>
    </row>
    <row r="48" spans="1:25" s="253" customFormat="1" ht="15" x14ac:dyDescent="0.25">
      <c r="B48" s="113" t="s">
        <v>149</v>
      </c>
      <c r="C48" s="113"/>
      <c r="D48" s="113"/>
      <c r="E48" s="113"/>
      <c r="F48" s="116"/>
      <c r="G48" s="108"/>
      <c r="H48" s="108"/>
      <c r="I48" s="108"/>
      <c r="J48" s="108"/>
      <c r="V48" s="254"/>
      <c r="X48" s="255"/>
      <c r="Y48" s="256"/>
    </row>
    <row r="49" spans="2:25" s="253" customFormat="1" ht="15" x14ac:dyDescent="0.25">
      <c r="B49" s="113" t="s">
        <v>150</v>
      </c>
      <c r="C49" s="113"/>
      <c r="D49" s="113"/>
      <c r="E49" s="113"/>
      <c r="F49" s="114"/>
      <c r="G49" s="108"/>
      <c r="H49" s="108"/>
      <c r="I49" s="108"/>
      <c r="J49" s="108"/>
      <c r="V49" s="254"/>
      <c r="X49" s="255"/>
      <c r="Y49" s="256"/>
    </row>
    <row r="50" spans="2:25" s="253" customFormat="1" ht="15" x14ac:dyDescent="0.25">
      <c r="B50" s="113" t="s">
        <v>151</v>
      </c>
      <c r="C50" s="113"/>
      <c r="D50" s="113"/>
      <c r="E50" s="113"/>
      <c r="F50" s="114"/>
      <c r="G50" s="108"/>
      <c r="H50" s="108"/>
      <c r="I50" s="108"/>
      <c r="J50" s="108"/>
      <c r="V50" s="254"/>
      <c r="X50" s="255"/>
      <c r="Y50" s="256"/>
    </row>
    <row r="51" spans="2:25" s="258" customFormat="1" ht="18.75" x14ac:dyDescent="0.3">
      <c r="V51" s="239"/>
      <c r="X51" s="259"/>
      <c r="Y51" s="260"/>
    </row>
    <row r="52" spans="2:25" s="258" customFormat="1" ht="18.75" x14ac:dyDescent="0.3">
      <c r="V52" s="239"/>
      <c r="X52" s="259"/>
      <c r="Y52" s="260"/>
    </row>
    <row r="53" spans="2:25" s="258" customFormat="1" ht="18.75" x14ac:dyDescent="0.3">
      <c r="V53" s="239"/>
      <c r="X53" s="259"/>
      <c r="Y53" s="260"/>
    </row>
    <row r="54" spans="2:25" s="258" customFormat="1" ht="18.75" x14ac:dyDescent="0.3">
      <c r="V54" s="239"/>
      <c r="X54" s="259"/>
      <c r="Y54" s="260"/>
    </row>
    <row r="55" spans="2:25" ht="120" customHeight="1" x14ac:dyDescent="0.25"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25" ht="120" customHeight="1" x14ac:dyDescent="0.25"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25" ht="120" customHeight="1" x14ac:dyDescent="0.25"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25" ht="120" customHeight="1" x14ac:dyDescent="0.25"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25" ht="120" customHeight="1" x14ac:dyDescent="0.25"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25" ht="120" customHeight="1" x14ac:dyDescent="0.25"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25" ht="120" customHeight="1" x14ac:dyDescent="0.25"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25" ht="120" customHeight="1" x14ac:dyDescent="0.25">
      <c r="I62" s="2"/>
      <c r="J62" s="2"/>
      <c r="K62" s="2"/>
      <c r="L62" s="2"/>
      <c r="M62" s="2"/>
      <c r="N62" s="2"/>
      <c r="O62" s="2"/>
      <c r="P62" s="2"/>
      <c r="Q62" s="2"/>
      <c r="R62" s="2"/>
      <c r="Y62" s="105"/>
    </row>
    <row r="63" spans="2:25" ht="120" customHeight="1" x14ac:dyDescent="0.25">
      <c r="I63" s="2"/>
      <c r="J63" s="2"/>
      <c r="K63" s="2"/>
      <c r="L63" s="2"/>
      <c r="M63" s="2"/>
      <c r="N63" s="2"/>
      <c r="O63" s="2"/>
      <c r="P63" s="2"/>
      <c r="Q63" s="2"/>
      <c r="R63" s="2"/>
      <c r="Y63" s="105"/>
    </row>
    <row r="64" spans="2:25" ht="120" customHeight="1" x14ac:dyDescent="0.25">
      <c r="I64" s="2"/>
      <c r="J64" s="2"/>
      <c r="K64" s="2"/>
      <c r="L64" s="2"/>
      <c r="M64" s="2"/>
      <c r="N64" s="2"/>
      <c r="O64" s="2"/>
      <c r="P64" s="2"/>
      <c r="Q64" s="2"/>
      <c r="R64" s="2"/>
      <c r="Y64" s="105"/>
    </row>
    <row r="65" spans="9:25" ht="120" customHeight="1" x14ac:dyDescent="0.25">
      <c r="I65" s="2"/>
      <c r="J65" s="2"/>
      <c r="K65" s="2"/>
      <c r="L65" s="2"/>
      <c r="M65" s="2"/>
      <c r="N65" s="2"/>
      <c r="O65" s="2"/>
      <c r="P65" s="2"/>
      <c r="Q65" s="2"/>
      <c r="R65" s="2"/>
      <c r="Y65" s="105"/>
    </row>
    <row r="66" spans="9:25" ht="120" customHeight="1" x14ac:dyDescent="0.25">
      <c r="I66" s="2"/>
      <c r="J66" s="2"/>
      <c r="K66" s="2"/>
      <c r="L66" s="2"/>
      <c r="M66" s="2"/>
      <c r="N66" s="2"/>
      <c r="O66" s="2"/>
      <c r="P66" s="2"/>
      <c r="Q66" s="2"/>
      <c r="R66" s="2"/>
      <c r="Y66" s="105"/>
    </row>
    <row r="67" spans="9:25" ht="120" customHeight="1" x14ac:dyDescent="0.25">
      <c r="I67" s="2"/>
      <c r="J67" s="2"/>
      <c r="K67" s="2"/>
      <c r="L67" s="2"/>
      <c r="M67" s="2"/>
      <c r="N67" s="2"/>
      <c r="O67" s="2"/>
      <c r="P67" s="2"/>
      <c r="Q67" s="2"/>
      <c r="R67" s="2"/>
      <c r="Y67" s="105"/>
    </row>
    <row r="68" spans="9:25" ht="120" customHeight="1" x14ac:dyDescent="0.25">
      <c r="I68" s="2"/>
      <c r="J68" s="2"/>
      <c r="K68" s="2"/>
      <c r="L68" s="2"/>
      <c r="M68" s="2"/>
      <c r="N68" s="2"/>
      <c r="O68" s="2"/>
      <c r="P68" s="2"/>
      <c r="Q68" s="2"/>
      <c r="R68" s="2"/>
      <c r="Y68" s="105"/>
    </row>
    <row r="69" spans="9:25" ht="120" customHeight="1" x14ac:dyDescent="0.25">
      <c r="I69" s="2"/>
      <c r="J69" s="2"/>
      <c r="K69" s="2"/>
      <c r="L69" s="2"/>
      <c r="M69" s="2"/>
      <c r="N69" s="2"/>
      <c r="O69" s="2"/>
      <c r="P69" s="2"/>
      <c r="Q69" s="2"/>
      <c r="R69" s="2"/>
      <c r="Y69" s="105"/>
    </row>
    <row r="70" spans="9:25" ht="120" customHeight="1" x14ac:dyDescent="0.25">
      <c r="I70" s="2"/>
      <c r="J70" s="2"/>
      <c r="K70" s="2"/>
      <c r="L70" s="2"/>
      <c r="M70" s="2"/>
      <c r="N70" s="2"/>
      <c r="O70" s="2"/>
      <c r="P70" s="2"/>
      <c r="Q70" s="2"/>
      <c r="R70" s="2"/>
      <c r="Y70" s="105"/>
    </row>
    <row r="71" spans="9:25" ht="120" customHeight="1" x14ac:dyDescent="0.25">
      <c r="I71" s="2"/>
      <c r="J71" s="2"/>
      <c r="K71" s="2"/>
      <c r="L71" s="2"/>
      <c r="M71" s="2"/>
      <c r="N71" s="2"/>
      <c r="O71" s="2"/>
      <c r="P71" s="2"/>
      <c r="Q71" s="2"/>
      <c r="R71" s="2"/>
      <c r="Y71" s="105"/>
    </row>
    <row r="72" spans="9:25" ht="120" customHeight="1" x14ac:dyDescent="0.25">
      <c r="I72" s="2"/>
      <c r="J72" s="2"/>
      <c r="K72" s="2"/>
      <c r="L72" s="2"/>
      <c r="M72" s="2"/>
      <c r="N72" s="2"/>
      <c r="O72" s="2"/>
      <c r="P72" s="2"/>
      <c r="Q72" s="2"/>
      <c r="R72" s="2"/>
      <c r="Y72" s="105"/>
    </row>
    <row r="73" spans="9:25" ht="120" customHeight="1" x14ac:dyDescent="0.25">
      <c r="I73" s="2"/>
      <c r="J73" s="2"/>
      <c r="K73" s="2"/>
      <c r="L73" s="2"/>
      <c r="M73" s="2"/>
      <c r="N73" s="2"/>
      <c r="O73" s="2"/>
      <c r="P73" s="2"/>
      <c r="Q73" s="2"/>
      <c r="R73" s="2"/>
      <c r="Y73" s="105"/>
    </row>
    <row r="74" spans="9:25" ht="120" customHeight="1" x14ac:dyDescent="0.25">
      <c r="I74" s="2"/>
      <c r="J74" s="2"/>
      <c r="K74" s="2"/>
      <c r="L74" s="2"/>
      <c r="M74" s="2"/>
      <c r="N74" s="2"/>
      <c r="O74" s="2"/>
      <c r="P74" s="2"/>
      <c r="Q74" s="2"/>
      <c r="R74" s="2"/>
      <c r="Y74" s="105"/>
    </row>
    <row r="75" spans="9:25" ht="120" customHeight="1" x14ac:dyDescent="0.25">
      <c r="I75" s="2"/>
      <c r="J75" s="2"/>
      <c r="K75" s="2"/>
      <c r="L75" s="2"/>
      <c r="M75" s="2"/>
      <c r="N75" s="2"/>
      <c r="O75" s="2"/>
      <c r="P75" s="2"/>
      <c r="Q75" s="2"/>
      <c r="R75" s="2"/>
      <c r="Y75" s="105"/>
    </row>
    <row r="76" spans="9:25" ht="120" customHeight="1" x14ac:dyDescent="0.25">
      <c r="I76" s="2"/>
      <c r="J76" s="2"/>
      <c r="K76" s="2"/>
      <c r="L76" s="2"/>
      <c r="M76" s="2"/>
      <c r="N76" s="2"/>
      <c r="O76" s="2"/>
      <c r="P76" s="2"/>
      <c r="Q76" s="2"/>
      <c r="R76" s="2"/>
      <c r="Y76" s="105"/>
    </row>
    <row r="77" spans="9:25" ht="120" customHeight="1" x14ac:dyDescent="0.25">
      <c r="I77" s="2"/>
      <c r="J77" s="2"/>
      <c r="K77" s="2"/>
      <c r="L77" s="2"/>
      <c r="M77" s="2"/>
      <c r="N77" s="2"/>
      <c r="O77" s="2"/>
      <c r="P77" s="2"/>
      <c r="Q77" s="2"/>
      <c r="R77" s="2"/>
      <c r="Y77" s="105"/>
    </row>
    <row r="78" spans="9:25" ht="120" customHeight="1" x14ac:dyDescent="0.25">
      <c r="I78" s="2"/>
      <c r="J78" s="2"/>
      <c r="K78" s="2"/>
      <c r="L78" s="2"/>
      <c r="M78" s="2"/>
      <c r="N78" s="2"/>
      <c r="O78" s="2"/>
      <c r="P78" s="2"/>
      <c r="Q78" s="2"/>
      <c r="R78" s="2"/>
      <c r="Y78" s="105"/>
    </row>
    <row r="79" spans="9:25" ht="120" customHeight="1" x14ac:dyDescent="0.25">
      <c r="I79" s="2"/>
      <c r="J79" s="2"/>
      <c r="K79" s="2"/>
      <c r="L79" s="2"/>
      <c r="M79" s="2"/>
      <c r="N79" s="2"/>
      <c r="O79" s="2"/>
      <c r="P79" s="2"/>
      <c r="Q79" s="2"/>
      <c r="R79" s="2"/>
      <c r="Y79" s="105"/>
    </row>
    <row r="80" spans="9:25" ht="120" customHeight="1" x14ac:dyDescent="0.25">
      <c r="I80" s="2"/>
      <c r="J80" s="2"/>
      <c r="K80" s="2"/>
      <c r="L80" s="2"/>
      <c r="M80" s="2"/>
      <c r="N80" s="2"/>
      <c r="O80" s="2"/>
      <c r="P80" s="2"/>
      <c r="Q80" s="2"/>
      <c r="R80" s="2"/>
      <c r="Y80" s="105"/>
    </row>
    <row r="81" spans="9:25" ht="120" customHeight="1" x14ac:dyDescent="0.25">
      <c r="I81" s="2"/>
      <c r="J81" s="2"/>
      <c r="K81" s="2"/>
      <c r="L81" s="2"/>
      <c r="M81" s="2"/>
      <c r="N81" s="2"/>
      <c r="O81" s="2"/>
      <c r="P81" s="2"/>
      <c r="Q81" s="2"/>
      <c r="R81" s="2"/>
      <c r="Y81" s="105"/>
    </row>
    <row r="82" spans="9:25" ht="120" customHeight="1" x14ac:dyDescent="0.25">
      <c r="I82" s="2"/>
      <c r="J82" s="2"/>
      <c r="K82" s="2"/>
      <c r="L82" s="2"/>
      <c r="M82" s="2"/>
      <c r="N82" s="2"/>
      <c r="O82" s="2"/>
      <c r="P82" s="2"/>
      <c r="Q82" s="2"/>
      <c r="R82" s="2"/>
      <c r="Y82" s="105"/>
    </row>
    <row r="83" spans="9:25" ht="120" customHeight="1" x14ac:dyDescent="0.25">
      <c r="I83" s="2"/>
      <c r="J83" s="2"/>
      <c r="K83" s="2"/>
      <c r="L83" s="2"/>
      <c r="M83" s="2"/>
      <c r="N83" s="2"/>
      <c r="O83" s="2"/>
      <c r="P83" s="2"/>
      <c r="Q83" s="2"/>
      <c r="R83" s="2"/>
      <c r="Y83" s="105"/>
    </row>
    <row r="84" spans="9:25" ht="120" customHeight="1" x14ac:dyDescent="0.25">
      <c r="I84" s="2"/>
      <c r="J84" s="2"/>
      <c r="K84" s="2"/>
      <c r="L84" s="2"/>
      <c r="M84" s="2"/>
      <c r="N84" s="2"/>
      <c r="O84" s="2"/>
      <c r="P84" s="2"/>
      <c r="Q84" s="2"/>
      <c r="R84" s="2"/>
      <c r="Y84" s="105"/>
    </row>
    <row r="85" spans="9:25" ht="120" customHeight="1" x14ac:dyDescent="0.25">
      <c r="I85" s="2"/>
      <c r="J85" s="2"/>
      <c r="K85" s="2"/>
      <c r="L85" s="2"/>
      <c r="M85" s="2"/>
      <c r="N85" s="2"/>
      <c r="O85" s="2"/>
      <c r="P85" s="2"/>
      <c r="Q85" s="2"/>
      <c r="R85" s="2"/>
      <c r="Y85" s="105"/>
    </row>
    <row r="86" spans="9:25" ht="120" customHeight="1" x14ac:dyDescent="0.25">
      <c r="I86" s="2"/>
      <c r="J86" s="2"/>
      <c r="K86" s="2"/>
      <c r="L86" s="2"/>
      <c r="M86" s="2"/>
      <c r="N86" s="2"/>
      <c r="O86" s="2"/>
      <c r="P86" s="2"/>
      <c r="Q86" s="2"/>
      <c r="R86" s="2"/>
      <c r="Y86" s="105"/>
    </row>
    <row r="87" spans="9:25" ht="120" customHeight="1" x14ac:dyDescent="0.25">
      <c r="I87" s="2"/>
      <c r="J87" s="2"/>
      <c r="K87" s="2"/>
      <c r="L87" s="2"/>
      <c r="M87" s="2"/>
      <c r="N87" s="2"/>
      <c r="O87" s="2"/>
      <c r="P87" s="2"/>
      <c r="Q87" s="2"/>
      <c r="R87" s="2"/>
      <c r="Y87" s="105"/>
    </row>
    <row r="88" spans="9:25" ht="120" customHeight="1" x14ac:dyDescent="0.25">
      <c r="I88" s="2"/>
      <c r="J88" s="2"/>
      <c r="K88" s="2"/>
      <c r="L88" s="2"/>
      <c r="M88" s="2"/>
      <c r="N88" s="2"/>
      <c r="O88" s="2"/>
      <c r="P88" s="2"/>
      <c r="Q88" s="2"/>
      <c r="R88" s="2"/>
      <c r="Y88" s="105"/>
    </row>
    <row r="89" spans="9:25" ht="120" customHeight="1" x14ac:dyDescent="0.25">
      <c r="I89" s="2"/>
      <c r="J89" s="2"/>
      <c r="K89" s="2"/>
      <c r="L89" s="2"/>
      <c r="M89" s="2"/>
      <c r="N89" s="2"/>
      <c r="O89" s="2"/>
      <c r="P89" s="2"/>
      <c r="Q89" s="2"/>
      <c r="R89" s="2"/>
      <c r="Y89" s="105"/>
    </row>
    <row r="90" spans="9:25" ht="120" customHeight="1" x14ac:dyDescent="0.25">
      <c r="I90" s="2"/>
      <c r="J90" s="2"/>
      <c r="K90" s="2"/>
      <c r="L90" s="2"/>
      <c r="M90" s="2"/>
      <c r="N90" s="2"/>
      <c r="O90" s="2"/>
      <c r="P90" s="2"/>
      <c r="Q90" s="2"/>
      <c r="R90" s="2"/>
      <c r="Y90" s="105"/>
    </row>
    <row r="91" spans="9:25" ht="120" customHeight="1" x14ac:dyDescent="0.25">
      <c r="I91" s="2"/>
      <c r="J91" s="2"/>
      <c r="K91" s="2"/>
      <c r="L91" s="2"/>
      <c r="M91" s="2"/>
      <c r="N91" s="2"/>
      <c r="O91" s="2"/>
      <c r="P91" s="2"/>
      <c r="Q91" s="2"/>
      <c r="R91" s="2"/>
      <c r="Y91" s="105"/>
    </row>
    <row r="92" spans="9:25" ht="120" customHeight="1" x14ac:dyDescent="0.25">
      <c r="I92" s="2"/>
      <c r="J92" s="2"/>
      <c r="K92" s="2"/>
      <c r="L92" s="2"/>
      <c r="M92" s="2"/>
      <c r="N92" s="2"/>
      <c r="O92" s="2"/>
      <c r="P92" s="2"/>
      <c r="Q92" s="2"/>
      <c r="R92" s="2"/>
      <c r="Y92" s="105"/>
    </row>
    <row r="93" spans="9:25" ht="120" customHeight="1" x14ac:dyDescent="0.25">
      <c r="I93" s="2"/>
      <c r="J93" s="2"/>
      <c r="K93" s="2"/>
      <c r="L93" s="2"/>
      <c r="M93" s="2"/>
      <c r="N93" s="2"/>
      <c r="O93" s="2"/>
      <c r="P93" s="2"/>
      <c r="Q93" s="2"/>
      <c r="R93" s="2"/>
      <c r="Y93" s="105"/>
    </row>
    <row r="94" spans="9:25" ht="120" customHeight="1" x14ac:dyDescent="0.25">
      <c r="I94" s="2"/>
      <c r="J94" s="2"/>
      <c r="K94" s="2"/>
      <c r="L94" s="2"/>
      <c r="M94" s="2"/>
      <c r="N94" s="2"/>
      <c r="O94" s="2"/>
      <c r="P94" s="2"/>
      <c r="Q94" s="2"/>
      <c r="R94" s="2"/>
      <c r="Y94" s="105"/>
    </row>
    <row r="95" spans="9:25" ht="120" customHeight="1" x14ac:dyDescent="0.25">
      <c r="I95" s="2"/>
      <c r="J95" s="2"/>
      <c r="K95" s="2"/>
      <c r="L95" s="2"/>
      <c r="M95" s="2"/>
      <c r="N95" s="2"/>
      <c r="O95" s="2"/>
      <c r="P95" s="2"/>
      <c r="Q95" s="2"/>
      <c r="R95" s="2"/>
      <c r="Y95" s="105"/>
    </row>
    <row r="96" spans="9:25" ht="120" customHeight="1" x14ac:dyDescent="0.25">
      <c r="I96" s="2"/>
      <c r="J96" s="2"/>
      <c r="K96" s="2"/>
      <c r="L96" s="2"/>
      <c r="M96" s="2"/>
      <c r="N96" s="2"/>
      <c r="O96" s="2"/>
      <c r="P96" s="2"/>
      <c r="Q96" s="2"/>
      <c r="R96" s="2"/>
      <c r="Y96" s="105"/>
    </row>
    <row r="97" spans="9:25" ht="120" customHeight="1" x14ac:dyDescent="0.25">
      <c r="I97" s="2"/>
      <c r="J97" s="2"/>
      <c r="K97" s="2"/>
      <c r="L97" s="2"/>
      <c r="M97" s="2"/>
      <c r="N97" s="2"/>
      <c r="O97" s="2"/>
      <c r="P97" s="2"/>
      <c r="Q97" s="2"/>
      <c r="R97" s="2"/>
      <c r="Y97" s="105"/>
    </row>
    <row r="98" spans="9:25" ht="120" customHeight="1" x14ac:dyDescent="0.25">
      <c r="I98" s="2"/>
      <c r="J98" s="2"/>
      <c r="K98" s="2"/>
      <c r="L98" s="2"/>
      <c r="M98" s="2"/>
      <c r="N98" s="2"/>
      <c r="O98" s="2"/>
      <c r="P98" s="2"/>
      <c r="Q98" s="2"/>
      <c r="R98" s="2"/>
      <c r="Y98" s="105"/>
    </row>
    <row r="99" spans="9:25" ht="120" customHeight="1" x14ac:dyDescent="0.25">
      <c r="I99" s="2"/>
      <c r="J99" s="2"/>
      <c r="K99" s="2"/>
      <c r="L99" s="2"/>
      <c r="M99" s="2"/>
      <c r="N99" s="2"/>
      <c r="O99" s="2"/>
      <c r="P99" s="2"/>
      <c r="Q99" s="2"/>
      <c r="R99" s="2"/>
      <c r="Y99" s="105"/>
    </row>
    <row r="100" spans="9:25" ht="120" customHeight="1" x14ac:dyDescent="0.25">
      <c r="I100" s="2"/>
      <c r="J100" s="2"/>
      <c r="K100" s="2"/>
      <c r="L100" s="2"/>
      <c r="M100" s="2"/>
      <c r="N100" s="2"/>
      <c r="O100" s="2"/>
      <c r="P100" s="2"/>
      <c r="Q100" s="2"/>
      <c r="R100" s="2"/>
      <c r="Y100" s="105"/>
    </row>
    <row r="101" spans="9:25" ht="120" customHeight="1" x14ac:dyDescent="0.25">
      <c r="I101" s="2"/>
      <c r="J101" s="2"/>
      <c r="K101" s="2"/>
      <c r="L101" s="2"/>
      <c r="M101" s="2"/>
      <c r="N101" s="2"/>
      <c r="O101" s="2"/>
      <c r="P101" s="2"/>
      <c r="Q101" s="2"/>
      <c r="R101" s="2"/>
      <c r="Y101" s="105"/>
    </row>
    <row r="102" spans="9:25" ht="120" customHeight="1" x14ac:dyDescent="0.25">
      <c r="I102" s="2"/>
      <c r="J102" s="2"/>
      <c r="K102" s="2"/>
      <c r="L102" s="2"/>
      <c r="M102" s="2"/>
      <c r="N102" s="2"/>
      <c r="O102" s="2"/>
      <c r="P102" s="2"/>
      <c r="Q102" s="2"/>
      <c r="R102" s="2"/>
      <c r="Y102" s="105"/>
    </row>
    <row r="103" spans="9:25" ht="120" customHeight="1" x14ac:dyDescent="0.25">
      <c r="I103" s="2"/>
      <c r="J103" s="2"/>
      <c r="K103" s="2"/>
      <c r="L103" s="2"/>
      <c r="M103" s="2"/>
      <c r="N103" s="2"/>
      <c r="O103" s="2"/>
      <c r="P103" s="2"/>
      <c r="Q103" s="2"/>
      <c r="R103" s="2"/>
      <c r="Y103" s="105"/>
    </row>
    <row r="104" spans="9:25" ht="120" customHeight="1" x14ac:dyDescent="0.25">
      <c r="I104" s="2"/>
      <c r="J104" s="2"/>
      <c r="K104" s="2"/>
      <c r="L104" s="2"/>
      <c r="M104" s="2"/>
      <c r="N104" s="2"/>
      <c r="O104" s="2"/>
      <c r="P104" s="2"/>
      <c r="Q104" s="2"/>
      <c r="R104" s="2"/>
      <c r="Y104" s="105"/>
    </row>
    <row r="105" spans="9:25" ht="120" customHeight="1" x14ac:dyDescent="0.25">
      <c r="I105" s="2"/>
      <c r="J105" s="2"/>
      <c r="K105" s="2"/>
      <c r="L105" s="2"/>
      <c r="M105" s="2"/>
      <c r="N105" s="2"/>
      <c r="O105" s="2"/>
      <c r="P105" s="2"/>
      <c r="Q105" s="2"/>
      <c r="R105" s="2"/>
      <c r="Y105" s="105"/>
    </row>
    <row r="106" spans="9:25" ht="120" customHeight="1" x14ac:dyDescent="0.25">
      <c r="I106" s="2"/>
      <c r="J106" s="2"/>
      <c r="K106" s="2"/>
      <c r="L106" s="2"/>
      <c r="M106" s="2"/>
      <c r="N106" s="2"/>
      <c r="O106" s="2"/>
      <c r="P106" s="2"/>
      <c r="Q106" s="2"/>
      <c r="R106" s="2"/>
      <c r="Y106" s="105"/>
    </row>
    <row r="107" spans="9:25" ht="120" customHeight="1" x14ac:dyDescent="0.25">
      <c r="I107" s="2"/>
      <c r="J107" s="2"/>
      <c r="K107" s="2"/>
      <c r="L107" s="2"/>
      <c r="M107" s="2"/>
      <c r="N107" s="2"/>
      <c r="O107" s="2"/>
      <c r="P107" s="2"/>
      <c r="Q107" s="2"/>
      <c r="R107" s="2"/>
      <c r="Y107" s="105"/>
    </row>
    <row r="108" spans="9:25" ht="120" customHeight="1" x14ac:dyDescent="0.25">
      <c r="I108" s="2"/>
      <c r="J108" s="2"/>
      <c r="K108" s="2"/>
      <c r="L108" s="2"/>
      <c r="M108" s="2"/>
      <c r="N108" s="2"/>
      <c r="O108" s="2"/>
      <c r="P108" s="2"/>
      <c r="Q108" s="2"/>
      <c r="R108" s="2"/>
      <c r="Y108" s="105"/>
    </row>
    <row r="109" spans="9:25" ht="120" customHeight="1" x14ac:dyDescent="0.25">
      <c r="I109" s="2"/>
      <c r="J109" s="2"/>
      <c r="K109" s="2"/>
      <c r="L109" s="2"/>
      <c r="M109" s="2"/>
      <c r="N109" s="2"/>
      <c r="O109" s="2"/>
      <c r="P109" s="2"/>
      <c r="Q109" s="2"/>
      <c r="R109" s="2"/>
      <c r="Y109" s="105"/>
    </row>
    <row r="110" spans="9:25" ht="120" customHeight="1" x14ac:dyDescent="0.25">
      <c r="I110" s="2"/>
      <c r="J110" s="2"/>
      <c r="K110" s="2"/>
      <c r="L110" s="2"/>
      <c r="M110" s="2"/>
      <c r="N110" s="2"/>
      <c r="O110" s="2"/>
      <c r="P110" s="2"/>
      <c r="Q110" s="2"/>
      <c r="R110" s="2"/>
      <c r="Y110" s="105"/>
    </row>
    <row r="111" spans="9:25" ht="120" customHeight="1" x14ac:dyDescent="0.25">
      <c r="I111" s="2"/>
      <c r="J111" s="2"/>
      <c r="K111" s="2"/>
      <c r="L111" s="2"/>
      <c r="M111" s="2"/>
      <c r="N111" s="2"/>
      <c r="O111" s="2"/>
      <c r="P111" s="2"/>
      <c r="Q111" s="2"/>
      <c r="R111" s="2"/>
      <c r="Y111" s="105"/>
    </row>
    <row r="112" spans="9:25" ht="120" customHeight="1" x14ac:dyDescent="0.25">
      <c r="I112" s="2"/>
      <c r="J112" s="2"/>
      <c r="K112" s="2"/>
      <c r="L112" s="2"/>
      <c r="M112" s="2"/>
      <c r="N112" s="2"/>
      <c r="O112" s="2"/>
      <c r="P112" s="2"/>
      <c r="Q112" s="2"/>
      <c r="R112" s="2"/>
      <c r="Y112" s="105"/>
    </row>
    <row r="113" spans="9:25" ht="120" customHeight="1" x14ac:dyDescent="0.25">
      <c r="I113" s="2"/>
      <c r="J113" s="2"/>
      <c r="K113" s="2"/>
      <c r="L113" s="2"/>
      <c r="M113" s="2"/>
      <c r="N113" s="2"/>
      <c r="O113" s="2"/>
      <c r="P113" s="2"/>
      <c r="Q113" s="2"/>
      <c r="R113" s="2"/>
      <c r="Y113" s="105"/>
    </row>
    <row r="114" spans="9:25" ht="120" customHeight="1" x14ac:dyDescent="0.25">
      <c r="I114" s="2"/>
      <c r="J114" s="2"/>
      <c r="K114" s="2"/>
      <c r="L114" s="2"/>
      <c r="M114" s="2"/>
      <c r="N114" s="2"/>
      <c r="O114" s="2"/>
      <c r="P114" s="2"/>
      <c r="Q114" s="2"/>
      <c r="R114" s="2"/>
      <c r="Y114" s="105"/>
    </row>
    <row r="115" spans="9:25" ht="120" customHeight="1" x14ac:dyDescent="0.25">
      <c r="I115" s="2"/>
      <c r="J115" s="2"/>
      <c r="K115" s="2"/>
      <c r="L115" s="2"/>
      <c r="M115" s="2"/>
      <c r="N115" s="2"/>
      <c r="O115" s="2"/>
      <c r="P115" s="2"/>
      <c r="Q115" s="2"/>
      <c r="R115" s="2"/>
      <c r="Y115" s="105"/>
    </row>
    <row r="116" spans="9:25" ht="120" customHeight="1" x14ac:dyDescent="0.25">
      <c r="I116" s="2"/>
      <c r="J116" s="2"/>
      <c r="K116" s="2"/>
      <c r="L116" s="2"/>
      <c r="M116" s="2"/>
      <c r="N116" s="2"/>
      <c r="O116" s="2"/>
      <c r="P116" s="2"/>
      <c r="Q116" s="2"/>
      <c r="R116" s="2"/>
      <c r="Y116" s="105"/>
    </row>
    <row r="117" spans="9:25" ht="120" customHeight="1" x14ac:dyDescent="0.25">
      <c r="I117" s="2"/>
      <c r="J117" s="2"/>
      <c r="K117" s="2"/>
      <c r="L117" s="2"/>
      <c r="M117" s="2"/>
      <c r="N117" s="2"/>
      <c r="O117" s="2"/>
      <c r="P117" s="2"/>
      <c r="Q117" s="2"/>
      <c r="R117" s="2"/>
      <c r="Y117" s="105"/>
    </row>
    <row r="118" spans="9:25" ht="120" customHeight="1" x14ac:dyDescent="0.25">
      <c r="I118" s="2"/>
      <c r="J118" s="2"/>
      <c r="K118" s="2"/>
      <c r="L118" s="2"/>
      <c r="M118" s="2"/>
      <c r="N118" s="2"/>
      <c r="O118" s="2"/>
      <c r="P118" s="2"/>
      <c r="Q118" s="2"/>
      <c r="R118" s="2"/>
      <c r="Y118" s="105"/>
    </row>
    <row r="119" spans="9:25" ht="120" customHeight="1" x14ac:dyDescent="0.25">
      <c r="I119" s="2"/>
      <c r="J119" s="2"/>
      <c r="K119" s="2"/>
      <c r="L119" s="2"/>
      <c r="M119" s="2"/>
      <c r="N119" s="2"/>
      <c r="O119" s="2"/>
      <c r="P119" s="2"/>
      <c r="Q119" s="2"/>
      <c r="R119" s="2"/>
      <c r="Y119" s="105"/>
    </row>
    <row r="120" spans="9:25" ht="120" customHeight="1" x14ac:dyDescent="0.25">
      <c r="I120" s="2"/>
      <c r="J120" s="2"/>
      <c r="K120" s="2"/>
      <c r="L120" s="2"/>
      <c r="M120" s="2"/>
      <c r="N120" s="2"/>
      <c r="O120" s="2"/>
      <c r="P120" s="2"/>
      <c r="Q120" s="2"/>
      <c r="R120" s="2"/>
      <c r="Y120" s="105"/>
    </row>
    <row r="121" spans="9:25" ht="120" customHeight="1" x14ac:dyDescent="0.25">
      <c r="I121" s="2"/>
      <c r="J121" s="2"/>
      <c r="K121" s="2"/>
      <c r="L121" s="2"/>
      <c r="M121" s="2"/>
      <c r="N121" s="2"/>
      <c r="O121" s="2"/>
      <c r="P121" s="2"/>
      <c r="Q121" s="2"/>
      <c r="R121" s="2"/>
      <c r="Y121" s="105"/>
    </row>
    <row r="122" spans="9:25" ht="120" customHeight="1" x14ac:dyDescent="0.25">
      <c r="I122" s="2"/>
      <c r="J122" s="2"/>
      <c r="K122" s="2"/>
      <c r="L122" s="2"/>
      <c r="M122" s="2"/>
      <c r="N122" s="2"/>
      <c r="O122" s="2"/>
      <c r="P122" s="2"/>
      <c r="Q122" s="2"/>
      <c r="R122" s="2"/>
      <c r="Y122" s="105"/>
    </row>
    <row r="123" spans="9:25" ht="120" customHeight="1" x14ac:dyDescent="0.25">
      <c r="I123" s="2"/>
      <c r="J123" s="2"/>
      <c r="K123" s="2"/>
      <c r="L123" s="2"/>
      <c r="M123" s="2"/>
      <c r="N123" s="2"/>
      <c r="O123" s="2"/>
      <c r="P123" s="2"/>
      <c r="Q123" s="2"/>
      <c r="R123" s="2"/>
      <c r="Y123" s="105"/>
    </row>
    <row r="124" spans="9:25" ht="120" customHeight="1" x14ac:dyDescent="0.25">
      <c r="I124" s="2"/>
      <c r="J124" s="2"/>
      <c r="K124" s="2"/>
      <c r="L124" s="2"/>
      <c r="M124" s="2"/>
      <c r="N124" s="2"/>
      <c r="O124" s="2"/>
      <c r="P124" s="2"/>
      <c r="Q124" s="2"/>
      <c r="R124" s="2"/>
      <c r="Y124" s="105"/>
    </row>
    <row r="125" spans="9:25" ht="120" customHeight="1" x14ac:dyDescent="0.25">
      <c r="I125" s="2"/>
      <c r="J125" s="2"/>
      <c r="K125" s="2"/>
      <c r="L125" s="2"/>
      <c r="M125" s="2"/>
      <c r="N125" s="2"/>
      <c r="O125" s="2"/>
      <c r="P125" s="2"/>
      <c r="Q125" s="2"/>
      <c r="R125" s="2"/>
      <c r="Y125" s="105"/>
    </row>
    <row r="126" spans="9:25" ht="120" customHeight="1" x14ac:dyDescent="0.25">
      <c r="I126" s="2"/>
      <c r="J126" s="2"/>
      <c r="K126" s="2"/>
      <c r="L126" s="2"/>
      <c r="M126" s="2"/>
      <c r="N126" s="2"/>
      <c r="O126" s="2"/>
      <c r="P126" s="2"/>
      <c r="Q126" s="2"/>
      <c r="R126" s="2"/>
      <c r="Y126" s="105"/>
    </row>
    <row r="127" spans="9:25" ht="120" customHeight="1" x14ac:dyDescent="0.25">
      <c r="I127" s="2"/>
      <c r="J127" s="2"/>
      <c r="K127" s="2"/>
      <c r="L127" s="2"/>
      <c r="M127" s="2"/>
      <c r="N127" s="2"/>
      <c r="O127" s="2"/>
      <c r="P127" s="2"/>
      <c r="Q127" s="2"/>
      <c r="R127" s="2"/>
      <c r="Y127" s="105"/>
    </row>
    <row r="128" spans="9:25" ht="120" customHeight="1" x14ac:dyDescent="0.25">
      <c r="I128" s="2"/>
      <c r="J128" s="2"/>
      <c r="K128" s="2"/>
      <c r="L128" s="2"/>
      <c r="M128" s="2"/>
      <c r="N128" s="2"/>
      <c r="O128" s="2"/>
      <c r="P128" s="2"/>
      <c r="Q128" s="2"/>
      <c r="R128" s="2"/>
      <c r="Y128" s="105"/>
    </row>
    <row r="129" spans="9:25" ht="120" customHeight="1" x14ac:dyDescent="0.25">
      <c r="I129" s="2"/>
      <c r="J129" s="2"/>
      <c r="K129" s="2"/>
      <c r="L129" s="2"/>
      <c r="M129" s="2"/>
      <c r="N129" s="2"/>
      <c r="O129" s="2"/>
      <c r="P129" s="2"/>
      <c r="Q129" s="2"/>
      <c r="R129" s="2"/>
      <c r="Y129" s="105"/>
    </row>
    <row r="130" spans="9:25" ht="120" customHeight="1" x14ac:dyDescent="0.25">
      <c r="I130" s="2"/>
      <c r="J130" s="2"/>
      <c r="K130" s="2"/>
      <c r="L130" s="2"/>
      <c r="M130" s="2"/>
      <c r="N130" s="2"/>
      <c r="O130" s="2"/>
      <c r="P130" s="2"/>
      <c r="Q130" s="2"/>
      <c r="R130" s="2"/>
      <c r="Y130" s="105"/>
    </row>
    <row r="131" spans="9:25" ht="120" customHeight="1" x14ac:dyDescent="0.25">
      <c r="I131" s="2"/>
      <c r="J131" s="2"/>
      <c r="K131" s="2"/>
      <c r="L131" s="2"/>
      <c r="M131" s="2"/>
      <c r="N131" s="2"/>
      <c r="O131" s="2"/>
      <c r="P131" s="2"/>
      <c r="Q131" s="2"/>
      <c r="R131" s="2"/>
      <c r="Y131" s="105"/>
    </row>
    <row r="132" spans="9:25" ht="120" customHeight="1" x14ac:dyDescent="0.25">
      <c r="I132" s="2"/>
      <c r="J132" s="2"/>
      <c r="K132" s="2"/>
      <c r="L132" s="2"/>
      <c r="M132" s="2"/>
      <c r="N132" s="2"/>
      <c r="O132" s="2"/>
      <c r="P132" s="2"/>
      <c r="Q132" s="2"/>
      <c r="R132" s="2"/>
      <c r="Y132" s="105"/>
    </row>
    <row r="133" spans="9:25" ht="120" customHeight="1" x14ac:dyDescent="0.25">
      <c r="I133" s="2"/>
      <c r="J133" s="2"/>
      <c r="K133" s="2"/>
      <c r="L133" s="2"/>
      <c r="M133" s="2"/>
      <c r="N133" s="2"/>
      <c r="O133" s="2"/>
      <c r="P133" s="2"/>
      <c r="Q133" s="2"/>
      <c r="R133" s="2"/>
      <c r="Y133" s="105"/>
    </row>
    <row r="134" spans="9:25" ht="120" customHeight="1" x14ac:dyDescent="0.25">
      <c r="I134" s="2"/>
      <c r="J134" s="2"/>
      <c r="K134" s="2"/>
      <c r="L134" s="2"/>
      <c r="M134" s="2"/>
      <c r="N134" s="2"/>
      <c r="O134" s="2"/>
      <c r="P134" s="2"/>
      <c r="Q134" s="2"/>
      <c r="R134" s="2"/>
      <c r="Y134" s="105"/>
    </row>
    <row r="135" spans="9:25" ht="120" customHeight="1" x14ac:dyDescent="0.25">
      <c r="I135" s="2"/>
      <c r="J135" s="2"/>
      <c r="K135" s="2"/>
      <c r="L135" s="2"/>
      <c r="M135" s="2"/>
      <c r="N135" s="2"/>
      <c r="O135" s="2"/>
      <c r="P135" s="2"/>
      <c r="Q135" s="2"/>
      <c r="R135" s="2"/>
      <c r="Y135" s="105"/>
    </row>
    <row r="136" spans="9:25" ht="120" customHeight="1" x14ac:dyDescent="0.25">
      <c r="I136" s="2"/>
      <c r="J136" s="2"/>
      <c r="K136" s="2"/>
      <c r="L136" s="2"/>
      <c r="M136" s="2"/>
      <c r="N136" s="2"/>
      <c r="O136" s="2"/>
      <c r="P136" s="2"/>
      <c r="Q136" s="2"/>
      <c r="R136" s="2"/>
      <c r="Y136" s="105"/>
    </row>
    <row r="137" spans="9:25" ht="120" customHeight="1" x14ac:dyDescent="0.25">
      <c r="I137" s="2"/>
      <c r="J137" s="2"/>
      <c r="K137" s="2"/>
      <c r="L137" s="2"/>
      <c r="M137" s="2"/>
      <c r="N137" s="2"/>
      <c r="O137" s="2"/>
      <c r="P137" s="2"/>
      <c r="Q137" s="2"/>
      <c r="R137" s="2"/>
      <c r="Y137" s="105"/>
    </row>
    <row r="138" spans="9:25" ht="120" customHeight="1" x14ac:dyDescent="0.25">
      <c r="I138" s="2"/>
      <c r="J138" s="2"/>
      <c r="K138" s="2"/>
      <c r="L138" s="2"/>
      <c r="M138" s="2"/>
      <c r="N138" s="2"/>
      <c r="O138" s="2"/>
      <c r="P138" s="2"/>
      <c r="Q138" s="2"/>
      <c r="R138" s="2"/>
      <c r="Y138" s="105"/>
    </row>
    <row r="139" spans="9:25" ht="120" customHeight="1" x14ac:dyDescent="0.25">
      <c r="I139" s="2"/>
      <c r="J139" s="2"/>
      <c r="K139" s="2"/>
      <c r="L139" s="2"/>
      <c r="M139" s="2"/>
      <c r="N139" s="2"/>
      <c r="O139" s="2"/>
      <c r="P139" s="2"/>
      <c r="Q139" s="2"/>
      <c r="R139" s="2"/>
      <c r="Y139" s="105"/>
    </row>
    <row r="140" spans="9:25" ht="120" customHeight="1" x14ac:dyDescent="0.25">
      <c r="I140" s="2"/>
      <c r="J140" s="2"/>
      <c r="K140" s="2"/>
      <c r="L140" s="2"/>
      <c r="M140" s="2"/>
      <c r="N140" s="2"/>
      <c r="O140" s="2"/>
      <c r="P140" s="2"/>
      <c r="Q140" s="2"/>
      <c r="R140" s="2"/>
      <c r="Y140" s="105"/>
    </row>
    <row r="141" spans="9:25" ht="120" customHeight="1" x14ac:dyDescent="0.25">
      <c r="I141" s="2"/>
      <c r="J141" s="2"/>
      <c r="K141" s="2"/>
      <c r="L141" s="2"/>
      <c r="M141" s="2"/>
      <c r="N141" s="2"/>
      <c r="O141" s="2"/>
      <c r="P141" s="2"/>
      <c r="Q141" s="2"/>
      <c r="R141" s="2"/>
      <c r="Y141" s="105"/>
    </row>
    <row r="142" spans="9:25" ht="120" customHeight="1" x14ac:dyDescent="0.25">
      <c r="I142" s="2"/>
      <c r="J142" s="2"/>
      <c r="K142" s="2"/>
      <c r="L142" s="2"/>
      <c r="M142" s="2"/>
      <c r="N142" s="2"/>
      <c r="O142" s="2"/>
      <c r="P142" s="2"/>
      <c r="Q142" s="2"/>
      <c r="R142" s="2"/>
      <c r="Y142" s="105"/>
    </row>
    <row r="143" spans="9:25" ht="120" customHeight="1" x14ac:dyDescent="0.25">
      <c r="I143" s="2"/>
      <c r="J143" s="2"/>
      <c r="K143" s="2"/>
      <c r="L143" s="2"/>
      <c r="M143" s="2"/>
      <c r="N143" s="2"/>
      <c r="O143" s="2"/>
      <c r="P143" s="2"/>
      <c r="Q143" s="2"/>
      <c r="R143" s="2"/>
      <c r="Y143" s="105"/>
    </row>
    <row r="144" spans="9:25" ht="120" customHeight="1" x14ac:dyDescent="0.25">
      <c r="I144" s="2"/>
      <c r="J144" s="2"/>
      <c r="K144" s="2"/>
      <c r="L144" s="2"/>
      <c r="M144" s="2"/>
      <c r="N144" s="2"/>
      <c r="O144" s="2"/>
      <c r="P144" s="2"/>
      <c r="Q144" s="2"/>
      <c r="R144" s="2"/>
      <c r="Y144" s="105"/>
    </row>
    <row r="145" spans="9:25" ht="120" customHeight="1" x14ac:dyDescent="0.25">
      <c r="I145" s="2"/>
      <c r="J145" s="2"/>
      <c r="K145" s="2"/>
      <c r="L145" s="2"/>
      <c r="M145" s="2"/>
      <c r="N145" s="2"/>
      <c r="O145" s="2"/>
      <c r="P145" s="2"/>
      <c r="Q145" s="2"/>
      <c r="R145" s="2"/>
      <c r="Y145" s="105"/>
    </row>
    <row r="146" spans="9:25" ht="120" customHeight="1" x14ac:dyDescent="0.25">
      <c r="I146" s="2"/>
      <c r="J146" s="2"/>
      <c r="K146" s="2"/>
      <c r="L146" s="2"/>
      <c r="M146" s="2"/>
      <c r="N146" s="2"/>
      <c r="O146" s="2"/>
      <c r="P146" s="2"/>
      <c r="Q146" s="2"/>
      <c r="R146" s="2"/>
      <c r="Y146" s="105"/>
    </row>
    <row r="147" spans="9:25" ht="120" customHeight="1" x14ac:dyDescent="0.25">
      <c r="I147" s="2"/>
      <c r="J147" s="2"/>
      <c r="K147" s="2"/>
      <c r="L147" s="2"/>
      <c r="M147" s="2"/>
      <c r="N147" s="2"/>
      <c r="O147" s="2"/>
      <c r="P147" s="2"/>
      <c r="Q147" s="2"/>
      <c r="R147" s="2"/>
      <c r="Y147" s="105"/>
    </row>
    <row r="148" spans="9:25" ht="120" customHeight="1" x14ac:dyDescent="0.25">
      <c r="I148" s="2"/>
      <c r="J148" s="2"/>
      <c r="K148" s="2"/>
      <c r="L148" s="2"/>
      <c r="M148" s="2"/>
      <c r="N148" s="2"/>
      <c r="O148" s="2"/>
      <c r="P148" s="2"/>
      <c r="Q148" s="2"/>
      <c r="R148" s="2"/>
      <c r="Y148" s="105"/>
    </row>
    <row r="149" spans="9:25" ht="120" customHeight="1" x14ac:dyDescent="0.25">
      <c r="I149" s="2"/>
      <c r="J149" s="2"/>
      <c r="K149" s="2"/>
      <c r="L149" s="2"/>
      <c r="M149" s="2"/>
      <c r="N149" s="2"/>
      <c r="O149" s="2"/>
      <c r="P149" s="2"/>
      <c r="Q149" s="2"/>
      <c r="R149" s="2"/>
      <c r="Y149" s="105"/>
    </row>
    <row r="150" spans="9:25" ht="120" customHeight="1" x14ac:dyDescent="0.25">
      <c r="I150" s="2"/>
      <c r="J150" s="2"/>
      <c r="K150" s="2"/>
      <c r="L150" s="2"/>
      <c r="M150" s="2"/>
      <c r="N150" s="2"/>
      <c r="O150" s="2"/>
      <c r="P150" s="2"/>
      <c r="Q150" s="2"/>
      <c r="R150" s="2"/>
      <c r="Y150" s="105"/>
    </row>
    <row r="151" spans="9:25" ht="120" customHeight="1" x14ac:dyDescent="0.25">
      <c r="I151" s="2"/>
      <c r="J151" s="2"/>
      <c r="K151" s="2"/>
      <c r="L151" s="2"/>
      <c r="M151" s="2"/>
      <c r="N151" s="2"/>
      <c r="O151" s="2"/>
      <c r="P151" s="2"/>
      <c r="Q151" s="2"/>
      <c r="R151" s="2"/>
      <c r="Y151" s="105"/>
    </row>
    <row r="152" spans="9:25" ht="120" customHeight="1" x14ac:dyDescent="0.25">
      <c r="I152" s="2"/>
      <c r="J152" s="2"/>
      <c r="K152" s="2"/>
      <c r="L152" s="2"/>
      <c r="M152" s="2"/>
      <c r="N152" s="2"/>
      <c r="O152" s="2"/>
      <c r="P152" s="2"/>
      <c r="Q152" s="2"/>
      <c r="R152" s="2"/>
      <c r="Y152" s="105"/>
    </row>
    <row r="153" spans="9:25" ht="120" customHeight="1" x14ac:dyDescent="0.25">
      <c r="I153" s="2"/>
      <c r="J153" s="2"/>
      <c r="K153" s="2"/>
      <c r="L153" s="2"/>
      <c r="M153" s="2"/>
      <c r="N153" s="2"/>
      <c r="O153" s="2"/>
      <c r="P153" s="2"/>
      <c r="Q153" s="2"/>
      <c r="R153" s="2"/>
      <c r="Y153" s="105"/>
    </row>
    <row r="154" spans="9:25" ht="120" customHeight="1" x14ac:dyDescent="0.25">
      <c r="I154" s="2"/>
      <c r="J154" s="2"/>
      <c r="K154" s="2"/>
      <c r="L154" s="2"/>
      <c r="M154" s="2"/>
      <c r="N154" s="2"/>
      <c r="O154" s="2"/>
      <c r="P154" s="2"/>
      <c r="Q154" s="2"/>
      <c r="R154" s="2"/>
      <c r="Y154" s="105"/>
    </row>
    <row r="155" spans="9:25" ht="120" customHeight="1" x14ac:dyDescent="0.25">
      <c r="I155" s="2"/>
      <c r="J155" s="2"/>
      <c r="K155" s="2"/>
      <c r="L155" s="2"/>
      <c r="M155" s="2"/>
      <c r="N155" s="2"/>
      <c r="O155" s="2"/>
      <c r="P155" s="2"/>
      <c r="Q155" s="2"/>
      <c r="R155" s="2"/>
      <c r="Y155" s="105"/>
    </row>
    <row r="156" spans="9:25" ht="120" customHeight="1" x14ac:dyDescent="0.25">
      <c r="I156" s="2"/>
      <c r="J156" s="2"/>
      <c r="K156" s="2"/>
      <c r="L156" s="2"/>
      <c r="M156" s="2"/>
      <c r="N156" s="2"/>
      <c r="O156" s="2"/>
      <c r="P156" s="2"/>
      <c r="Q156" s="2"/>
      <c r="R156" s="2"/>
      <c r="Y156" s="105"/>
    </row>
    <row r="157" spans="9:25" ht="120" customHeight="1" x14ac:dyDescent="0.25">
      <c r="I157" s="2"/>
      <c r="J157" s="2"/>
      <c r="K157" s="2"/>
      <c r="L157" s="2"/>
      <c r="M157" s="2"/>
      <c r="N157" s="2"/>
      <c r="O157" s="2"/>
      <c r="P157" s="2"/>
      <c r="Q157" s="2"/>
      <c r="R157" s="2"/>
      <c r="Y157" s="105"/>
    </row>
    <row r="158" spans="9:25" ht="120" customHeight="1" x14ac:dyDescent="0.25">
      <c r="I158" s="2"/>
      <c r="J158" s="2"/>
      <c r="K158" s="2"/>
      <c r="L158" s="2"/>
      <c r="M158" s="2"/>
      <c r="N158" s="2"/>
      <c r="O158" s="2"/>
      <c r="P158" s="2"/>
      <c r="Q158" s="2"/>
      <c r="R158" s="2"/>
      <c r="Y158" s="105"/>
    </row>
    <row r="159" spans="9:25" ht="120" customHeight="1" x14ac:dyDescent="0.25">
      <c r="I159" s="2"/>
      <c r="J159" s="2"/>
      <c r="K159" s="2"/>
      <c r="L159" s="2"/>
      <c r="M159" s="2"/>
      <c r="N159" s="2"/>
      <c r="O159" s="2"/>
      <c r="P159" s="2"/>
      <c r="Q159" s="2"/>
      <c r="R159" s="2"/>
      <c r="Y159" s="105"/>
    </row>
    <row r="160" spans="9:25" ht="120" customHeight="1" x14ac:dyDescent="0.25">
      <c r="I160" s="2"/>
      <c r="J160" s="2"/>
      <c r="K160" s="2"/>
      <c r="L160" s="2"/>
      <c r="M160" s="2"/>
      <c r="N160" s="2"/>
      <c r="O160" s="2"/>
      <c r="P160" s="2"/>
      <c r="Q160" s="2"/>
      <c r="R160" s="2"/>
      <c r="Y160" s="105"/>
    </row>
    <row r="161" spans="9:25" ht="120" customHeight="1" x14ac:dyDescent="0.25">
      <c r="I161" s="2"/>
      <c r="J161" s="2"/>
      <c r="K161" s="2"/>
      <c r="L161" s="2"/>
      <c r="M161" s="2"/>
      <c r="N161" s="2"/>
      <c r="O161" s="2"/>
      <c r="P161" s="2"/>
      <c r="Q161" s="2"/>
      <c r="R161" s="2"/>
      <c r="Y161" s="105"/>
    </row>
    <row r="162" spans="9:25" ht="120" customHeight="1" x14ac:dyDescent="0.25">
      <c r="I162" s="2"/>
      <c r="J162" s="2"/>
      <c r="K162" s="2"/>
      <c r="L162" s="2"/>
      <c r="M162" s="2"/>
      <c r="N162" s="2"/>
      <c r="O162" s="2"/>
      <c r="P162" s="2"/>
      <c r="Q162" s="2"/>
      <c r="R162" s="2"/>
      <c r="Y162" s="105"/>
    </row>
    <row r="163" spans="9:25" ht="120" customHeight="1" x14ac:dyDescent="0.25">
      <c r="I163" s="2"/>
      <c r="J163" s="2"/>
      <c r="K163" s="2"/>
      <c r="L163" s="2"/>
      <c r="M163" s="2"/>
      <c r="N163" s="2"/>
      <c r="O163" s="2"/>
      <c r="P163" s="2"/>
      <c r="Q163" s="2"/>
      <c r="R163" s="2"/>
      <c r="Y163" s="105"/>
    </row>
    <row r="164" spans="9:25" ht="120" customHeight="1" x14ac:dyDescent="0.25">
      <c r="I164" s="2"/>
      <c r="J164" s="2"/>
      <c r="K164" s="2"/>
      <c r="L164" s="2"/>
      <c r="M164" s="2"/>
      <c r="N164" s="2"/>
      <c r="O164" s="2"/>
      <c r="P164" s="2"/>
      <c r="Q164" s="2"/>
      <c r="R164" s="2"/>
      <c r="Y164" s="105"/>
    </row>
    <row r="165" spans="9:25" ht="120" customHeight="1" x14ac:dyDescent="0.25">
      <c r="I165" s="2"/>
      <c r="J165" s="2"/>
      <c r="K165" s="2"/>
      <c r="L165" s="2"/>
      <c r="M165" s="2"/>
      <c r="N165" s="2"/>
      <c r="O165" s="2"/>
      <c r="P165" s="2"/>
      <c r="Q165" s="2"/>
      <c r="R165" s="2"/>
      <c r="Y165" s="105"/>
    </row>
    <row r="166" spans="9:25" ht="120" customHeight="1" x14ac:dyDescent="0.25">
      <c r="I166" s="2"/>
      <c r="J166" s="2"/>
      <c r="K166" s="2"/>
      <c r="L166" s="2"/>
      <c r="M166" s="2"/>
      <c r="N166" s="2"/>
      <c r="O166" s="2"/>
      <c r="P166" s="2"/>
      <c r="Q166" s="2"/>
      <c r="R166" s="2"/>
      <c r="Y166" s="105"/>
    </row>
    <row r="167" spans="9:25" ht="120" customHeight="1" x14ac:dyDescent="0.25">
      <c r="I167" s="2"/>
      <c r="J167" s="2"/>
      <c r="K167" s="2"/>
      <c r="L167" s="2"/>
      <c r="M167" s="2"/>
      <c r="N167" s="2"/>
      <c r="O167" s="2"/>
      <c r="P167" s="2"/>
      <c r="Q167" s="2"/>
      <c r="R167" s="2"/>
      <c r="Y167" s="105"/>
    </row>
    <row r="168" spans="9:25" ht="120" customHeight="1" x14ac:dyDescent="0.25">
      <c r="I168" s="2"/>
      <c r="J168" s="2"/>
      <c r="K168" s="2"/>
      <c r="L168" s="2"/>
      <c r="M168" s="2"/>
      <c r="N168" s="2"/>
      <c r="O168" s="2"/>
      <c r="P168" s="2"/>
      <c r="Q168" s="2"/>
      <c r="R168" s="2"/>
      <c r="Y168" s="105"/>
    </row>
    <row r="169" spans="9:25" ht="120" customHeight="1" x14ac:dyDescent="0.25">
      <c r="I169" s="2"/>
      <c r="J169" s="2"/>
      <c r="K169" s="2"/>
      <c r="L169" s="2"/>
      <c r="M169" s="2"/>
      <c r="N169" s="2"/>
      <c r="O169" s="2"/>
      <c r="P169" s="2"/>
      <c r="Q169" s="2"/>
      <c r="R169" s="2"/>
      <c r="Y169" s="105"/>
    </row>
    <row r="170" spans="9:25" ht="120" customHeight="1" x14ac:dyDescent="0.25">
      <c r="I170" s="2"/>
      <c r="J170" s="2"/>
      <c r="K170" s="2"/>
      <c r="L170" s="2"/>
      <c r="M170" s="2"/>
      <c r="N170" s="2"/>
      <c r="O170" s="2"/>
      <c r="P170" s="2"/>
      <c r="Q170" s="2"/>
      <c r="R170" s="2"/>
      <c r="Y170" s="105"/>
    </row>
    <row r="171" spans="9:25" ht="120" customHeight="1" x14ac:dyDescent="0.25">
      <c r="I171" s="2"/>
      <c r="J171" s="2"/>
      <c r="K171" s="2"/>
      <c r="L171" s="2"/>
      <c r="M171" s="2"/>
      <c r="N171" s="2"/>
      <c r="O171" s="2"/>
      <c r="P171" s="2"/>
      <c r="Q171" s="2"/>
      <c r="R171" s="2"/>
      <c r="Y171" s="105"/>
    </row>
    <row r="172" spans="9:25" ht="120" customHeight="1" x14ac:dyDescent="0.25">
      <c r="I172" s="2"/>
      <c r="J172" s="2"/>
      <c r="K172" s="2"/>
      <c r="L172" s="2"/>
      <c r="M172" s="2"/>
      <c r="N172" s="2"/>
      <c r="O172" s="2"/>
      <c r="P172" s="2"/>
      <c r="Q172" s="2"/>
      <c r="R172" s="2"/>
      <c r="Y172" s="105"/>
    </row>
    <row r="173" spans="9:25" ht="120" customHeight="1" x14ac:dyDescent="0.25">
      <c r="I173" s="2"/>
      <c r="J173" s="2"/>
      <c r="K173" s="2"/>
      <c r="L173" s="2"/>
      <c r="M173" s="2"/>
      <c r="N173" s="2"/>
      <c r="O173" s="2"/>
      <c r="P173" s="2"/>
      <c r="Q173" s="2"/>
      <c r="R173" s="2"/>
      <c r="Y173" s="105"/>
    </row>
    <row r="174" spans="9:25" ht="120" customHeight="1" x14ac:dyDescent="0.25">
      <c r="I174" s="2"/>
      <c r="J174" s="2"/>
      <c r="K174" s="2"/>
      <c r="L174" s="2"/>
      <c r="M174" s="2"/>
      <c r="N174" s="2"/>
      <c r="O174" s="2"/>
      <c r="P174" s="2"/>
      <c r="Q174" s="2"/>
      <c r="R174" s="2"/>
      <c r="Y174" s="105"/>
    </row>
    <row r="175" spans="9:25" ht="120" customHeight="1" x14ac:dyDescent="0.25">
      <c r="I175" s="2"/>
      <c r="J175" s="2"/>
      <c r="K175" s="2"/>
      <c r="L175" s="2"/>
      <c r="M175" s="2"/>
      <c r="N175" s="2"/>
      <c r="O175" s="2"/>
      <c r="P175" s="2"/>
      <c r="Q175" s="2"/>
      <c r="R175" s="2"/>
      <c r="Y175" s="105"/>
    </row>
    <row r="176" spans="9:25" ht="120" customHeight="1" x14ac:dyDescent="0.25">
      <c r="I176" s="2"/>
      <c r="J176" s="2"/>
      <c r="K176" s="2"/>
      <c r="L176" s="2"/>
      <c r="M176" s="2"/>
      <c r="N176" s="2"/>
      <c r="O176" s="2"/>
      <c r="P176" s="2"/>
      <c r="Q176" s="2"/>
      <c r="R176" s="2"/>
      <c r="Y176" s="105"/>
    </row>
    <row r="177" spans="9:25" ht="120" customHeight="1" x14ac:dyDescent="0.25">
      <c r="I177" s="2"/>
      <c r="J177" s="2"/>
      <c r="K177" s="2"/>
      <c r="L177" s="2"/>
      <c r="M177" s="2"/>
      <c r="N177" s="2"/>
      <c r="O177" s="2"/>
      <c r="P177" s="2"/>
      <c r="Q177" s="2"/>
      <c r="R177" s="2"/>
      <c r="Y177" s="105"/>
    </row>
    <row r="178" spans="9:25" ht="120" customHeight="1" x14ac:dyDescent="0.25">
      <c r="I178" s="2"/>
      <c r="J178" s="2"/>
      <c r="K178" s="2"/>
      <c r="L178" s="2"/>
      <c r="M178" s="2"/>
      <c r="N178" s="2"/>
      <c r="O178" s="2"/>
      <c r="P178" s="2"/>
      <c r="Q178" s="2"/>
      <c r="R178" s="2"/>
      <c r="Y178" s="105"/>
    </row>
    <row r="179" spans="9:25" ht="120" customHeight="1" x14ac:dyDescent="0.25">
      <c r="I179" s="2"/>
      <c r="J179" s="2"/>
      <c r="K179" s="2"/>
      <c r="L179" s="2"/>
      <c r="M179" s="2"/>
      <c r="N179" s="2"/>
      <c r="O179" s="2"/>
      <c r="P179" s="2"/>
      <c r="Q179" s="2"/>
      <c r="R179" s="2"/>
      <c r="Y179" s="105"/>
    </row>
    <row r="180" spans="9:25" ht="120" customHeight="1" x14ac:dyDescent="0.25">
      <c r="I180" s="2"/>
      <c r="J180" s="2"/>
      <c r="K180" s="2"/>
      <c r="L180" s="2"/>
      <c r="M180" s="2"/>
      <c r="N180" s="2"/>
      <c r="O180" s="2"/>
      <c r="P180" s="2"/>
      <c r="Q180" s="2"/>
      <c r="R180" s="2"/>
      <c r="Y180" s="105"/>
    </row>
    <row r="181" spans="9:25" ht="120" customHeight="1" x14ac:dyDescent="0.25">
      <c r="I181" s="2"/>
      <c r="J181" s="2"/>
      <c r="K181" s="2"/>
      <c r="L181" s="2"/>
      <c r="M181" s="2"/>
      <c r="N181" s="2"/>
      <c r="O181" s="2"/>
      <c r="P181" s="2"/>
      <c r="Q181" s="2"/>
      <c r="R181" s="2"/>
      <c r="Y181" s="105"/>
    </row>
    <row r="182" spans="9:25" ht="120" customHeight="1" x14ac:dyDescent="0.25">
      <c r="I182" s="2"/>
      <c r="J182" s="2"/>
      <c r="K182" s="2"/>
      <c r="L182" s="2"/>
      <c r="M182" s="2"/>
      <c r="N182" s="2"/>
      <c r="O182" s="2"/>
      <c r="P182" s="2"/>
      <c r="Q182" s="2"/>
      <c r="R182" s="2"/>
      <c r="Y182" s="105"/>
    </row>
    <row r="183" spans="9:25" ht="120" customHeight="1" x14ac:dyDescent="0.25">
      <c r="I183" s="2"/>
      <c r="J183" s="2"/>
      <c r="K183" s="2"/>
      <c r="L183" s="2"/>
      <c r="M183" s="2"/>
      <c r="N183" s="2"/>
      <c r="O183" s="2"/>
      <c r="P183" s="2"/>
      <c r="Q183" s="2"/>
      <c r="R183" s="2"/>
      <c r="Y183" s="105"/>
    </row>
    <row r="184" spans="9:25" ht="120" customHeight="1" x14ac:dyDescent="0.25">
      <c r="I184" s="2"/>
      <c r="J184" s="2"/>
      <c r="K184" s="2"/>
      <c r="L184" s="2"/>
      <c r="M184" s="2"/>
      <c r="N184" s="2"/>
      <c r="O184" s="2"/>
      <c r="P184" s="2"/>
      <c r="Q184" s="2"/>
      <c r="R184" s="2"/>
      <c r="Y184" s="105"/>
    </row>
    <row r="185" spans="9:25" ht="120" customHeight="1" x14ac:dyDescent="0.25">
      <c r="I185" s="2"/>
      <c r="J185" s="2"/>
      <c r="K185" s="2"/>
      <c r="L185" s="2"/>
      <c r="M185" s="2"/>
      <c r="N185" s="2"/>
      <c r="O185" s="2"/>
      <c r="P185" s="2"/>
      <c r="Q185" s="2"/>
      <c r="R185" s="2"/>
      <c r="Y185" s="105"/>
    </row>
    <row r="186" spans="9:25" ht="120" customHeight="1" x14ac:dyDescent="0.25">
      <c r="I186" s="2"/>
      <c r="J186" s="2"/>
      <c r="K186" s="2"/>
      <c r="L186" s="2"/>
      <c r="M186" s="2"/>
      <c r="N186" s="2"/>
      <c r="O186" s="2"/>
      <c r="P186" s="2"/>
      <c r="Q186" s="2"/>
      <c r="R186" s="2"/>
      <c r="Y186" s="105"/>
    </row>
    <row r="187" spans="9:25" ht="120" customHeight="1" x14ac:dyDescent="0.25">
      <c r="I187" s="2"/>
      <c r="J187" s="2"/>
      <c r="K187" s="2"/>
      <c r="L187" s="2"/>
      <c r="M187" s="2"/>
      <c r="N187" s="2"/>
      <c r="O187" s="2"/>
      <c r="P187" s="2"/>
      <c r="Q187" s="2"/>
      <c r="R187" s="2"/>
      <c r="Y187" s="105"/>
    </row>
    <row r="188" spans="9:25" ht="120" customHeight="1" x14ac:dyDescent="0.25">
      <c r="I188" s="2"/>
      <c r="J188" s="2"/>
      <c r="K188" s="2"/>
      <c r="L188" s="2"/>
      <c r="M188" s="2"/>
      <c r="N188" s="2"/>
      <c r="O188" s="2"/>
      <c r="P188" s="2"/>
      <c r="Q188" s="2"/>
      <c r="R188" s="2"/>
      <c r="Y188" s="105"/>
    </row>
    <row r="189" spans="9:25" ht="120" customHeight="1" x14ac:dyDescent="0.25">
      <c r="I189" s="2"/>
      <c r="J189" s="2"/>
      <c r="K189" s="2"/>
      <c r="L189" s="2"/>
      <c r="M189" s="2"/>
      <c r="N189" s="2"/>
      <c r="O189" s="2"/>
      <c r="P189" s="2"/>
      <c r="Q189" s="2"/>
      <c r="R189" s="2"/>
      <c r="Y189" s="105"/>
    </row>
    <row r="190" spans="9:25" ht="120" customHeight="1" x14ac:dyDescent="0.25">
      <c r="I190" s="2"/>
      <c r="J190" s="2"/>
      <c r="K190" s="2"/>
      <c r="L190" s="2"/>
      <c r="M190" s="2"/>
      <c r="N190" s="2"/>
      <c r="O190" s="2"/>
      <c r="P190" s="2"/>
      <c r="Q190" s="2"/>
      <c r="R190" s="2"/>
      <c r="Y190" s="105"/>
    </row>
    <row r="191" spans="9:25" ht="120" customHeight="1" x14ac:dyDescent="0.25">
      <c r="I191" s="2"/>
      <c r="J191" s="2"/>
      <c r="K191" s="2"/>
      <c r="L191" s="2"/>
      <c r="M191" s="2"/>
      <c r="N191" s="2"/>
      <c r="O191" s="2"/>
      <c r="P191" s="2"/>
      <c r="Q191" s="2"/>
      <c r="R191" s="2"/>
      <c r="Y191" s="105"/>
    </row>
    <row r="192" spans="9:25" ht="120" customHeight="1" x14ac:dyDescent="0.25">
      <c r="I192" s="2"/>
      <c r="J192" s="2"/>
      <c r="K192" s="2"/>
      <c r="L192" s="2"/>
      <c r="M192" s="2"/>
      <c r="N192" s="2"/>
      <c r="O192" s="2"/>
      <c r="P192" s="2"/>
      <c r="Q192" s="2"/>
      <c r="R192" s="2"/>
      <c r="Y192" s="105"/>
    </row>
    <row r="193" spans="9:25" ht="120" customHeight="1" x14ac:dyDescent="0.25">
      <c r="I193" s="2"/>
      <c r="J193" s="2"/>
      <c r="K193" s="2"/>
      <c r="L193" s="2"/>
      <c r="M193" s="2"/>
      <c r="N193" s="2"/>
      <c r="O193" s="2"/>
      <c r="P193" s="2"/>
      <c r="Q193" s="2"/>
      <c r="R193" s="2"/>
      <c r="Y193" s="105"/>
    </row>
    <row r="194" spans="9:25" ht="120" customHeight="1" x14ac:dyDescent="0.25">
      <c r="I194" s="2"/>
      <c r="J194" s="2"/>
      <c r="K194" s="2"/>
      <c r="L194" s="2"/>
      <c r="M194" s="2"/>
      <c r="N194" s="2"/>
      <c r="O194" s="2"/>
      <c r="P194" s="2"/>
      <c r="Q194" s="2"/>
      <c r="R194" s="2"/>
      <c r="Y194" s="105"/>
    </row>
    <row r="195" spans="9:25" ht="120" customHeight="1" x14ac:dyDescent="0.25">
      <c r="I195" s="2"/>
      <c r="J195" s="2"/>
      <c r="K195" s="2"/>
      <c r="L195" s="2"/>
      <c r="M195" s="2"/>
      <c r="N195" s="2"/>
      <c r="O195" s="2"/>
      <c r="P195" s="2"/>
      <c r="Q195" s="2"/>
      <c r="R195" s="2"/>
      <c r="Y195" s="105"/>
    </row>
    <row r="196" spans="9:25" ht="120" customHeight="1" x14ac:dyDescent="0.25">
      <c r="I196" s="2"/>
      <c r="J196" s="2"/>
      <c r="K196" s="2"/>
      <c r="L196" s="2"/>
      <c r="M196" s="2"/>
      <c r="N196" s="2"/>
      <c r="O196" s="2"/>
      <c r="P196" s="2"/>
      <c r="Q196" s="2"/>
      <c r="R196" s="2"/>
      <c r="Y196" s="105"/>
    </row>
    <row r="197" spans="9:25" ht="120" customHeight="1" x14ac:dyDescent="0.25">
      <c r="I197" s="2"/>
      <c r="J197" s="2"/>
      <c r="K197" s="2"/>
      <c r="L197" s="2"/>
      <c r="M197" s="2"/>
      <c r="N197" s="2"/>
      <c r="O197" s="2"/>
      <c r="P197" s="2"/>
      <c r="Q197" s="2"/>
      <c r="R197" s="2"/>
      <c r="Y197" s="105"/>
    </row>
    <row r="198" spans="9:25" ht="120" customHeight="1" x14ac:dyDescent="0.25">
      <c r="I198" s="2"/>
      <c r="J198" s="2"/>
      <c r="K198" s="2"/>
      <c r="L198" s="2"/>
      <c r="M198" s="2"/>
      <c r="N198" s="2"/>
      <c r="O198" s="2"/>
      <c r="P198" s="2"/>
      <c r="Q198" s="2"/>
      <c r="R198" s="2"/>
      <c r="Y198" s="105"/>
    </row>
    <row r="199" spans="9:25" ht="120" customHeight="1" x14ac:dyDescent="0.25">
      <c r="I199" s="2"/>
      <c r="J199" s="2"/>
      <c r="K199" s="2"/>
      <c r="L199" s="2"/>
      <c r="M199" s="2"/>
      <c r="N199" s="2"/>
      <c r="O199" s="2"/>
      <c r="P199" s="2"/>
      <c r="Q199" s="2"/>
      <c r="R199" s="2"/>
      <c r="Y199" s="105"/>
    </row>
    <row r="200" spans="9:25" ht="120" customHeight="1" x14ac:dyDescent="0.25">
      <c r="I200" s="2"/>
      <c r="J200" s="2"/>
      <c r="K200" s="2"/>
      <c r="L200" s="2"/>
      <c r="M200" s="2"/>
      <c r="N200" s="2"/>
      <c r="O200" s="2"/>
      <c r="P200" s="2"/>
      <c r="Q200" s="2"/>
      <c r="R200" s="2"/>
      <c r="Y200" s="105"/>
    </row>
    <row r="201" spans="9:25" ht="120" customHeight="1" x14ac:dyDescent="0.25">
      <c r="I201" s="2"/>
      <c r="J201" s="2"/>
      <c r="K201" s="2"/>
      <c r="L201" s="2"/>
      <c r="M201" s="2"/>
      <c r="N201" s="2"/>
      <c r="O201" s="2"/>
      <c r="P201" s="2"/>
      <c r="Q201" s="2"/>
      <c r="R201" s="2"/>
      <c r="Y201" s="105"/>
    </row>
    <row r="202" spans="9:25" ht="120" customHeight="1" x14ac:dyDescent="0.25">
      <c r="I202" s="2"/>
      <c r="J202" s="2"/>
      <c r="K202" s="2"/>
      <c r="L202" s="2"/>
      <c r="M202" s="2"/>
      <c r="N202" s="2"/>
      <c r="O202" s="2"/>
      <c r="P202" s="2"/>
      <c r="Q202" s="2"/>
      <c r="R202" s="2"/>
      <c r="Y202" s="105"/>
    </row>
    <row r="203" spans="9:25" ht="120" customHeight="1" x14ac:dyDescent="0.25">
      <c r="I203" s="2"/>
      <c r="J203" s="2"/>
      <c r="K203" s="2"/>
      <c r="L203" s="2"/>
      <c r="M203" s="2"/>
      <c r="N203" s="2"/>
      <c r="O203" s="2"/>
      <c r="P203" s="2"/>
      <c r="Q203" s="2"/>
      <c r="R203" s="2"/>
      <c r="Y203" s="105"/>
    </row>
    <row r="204" spans="9:25" ht="120" customHeight="1" x14ac:dyDescent="0.25">
      <c r="I204" s="2"/>
      <c r="J204" s="2"/>
      <c r="K204" s="2"/>
      <c r="L204" s="2"/>
      <c r="M204" s="2"/>
      <c r="N204" s="2"/>
      <c r="O204" s="2"/>
      <c r="P204" s="2"/>
      <c r="Q204" s="2"/>
      <c r="R204" s="2"/>
      <c r="Y204" s="105"/>
    </row>
    <row r="205" spans="9:25" ht="120" customHeight="1" x14ac:dyDescent="0.25">
      <c r="I205" s="2"/>
      <c r="J205" s="2"/>
      <c r="K205" s="2"/>
      <c r="L205" s="2"/>
      <c r="M205" s="2"/>
      <c r="N205" s="2"/>
      <c r="O205" s="2"/>
      <c r="P205" s="2"/>
      <c r="Q205" s="2"/>
      <c r="R205" s="2"/>
      <c r="Y205" s="105"/>
    </row>
    <row r="206" spans="9:25" ht="120" customHeight="1" x14ac:dyDescent="0.25">
      <c r="I206" s="2"/>
      <c r="J206" s="2"/>
      <c r="K206" s="2"/>
      <c r="L206" s="2"/>
      <c r="M206" s="2"/>
      <c r="N206" s="2"/>
      <c r="O206" s="2"/>
      <c r="P206" s="2"/>
      <c r="Q206" s="2"/>
      <c r="R206" s="2"/>
      <c r="Y206" s="105"/>
    </row>
    <row r="207" spans="9:25" ht="120" customHeight="1" x14ac:dyDescent="0.25">
      <c r="I207" s="2"/>
      <c r="J207" s="2"/>
      <c r="K207" s="2"/>
      <c r="L207" s="2"/>
      <c r="M207" s="2"/>
      <c r="N207" s="2"/>
      <c r="O207" s="2"/>
      <c r="P207" s="2"/>
      <c r="Q207" s="2"/>
      <c r="R207" s="2"/>
      <c r="Y207" s="105"/>
    </row>
    <row r="208" spans="9:25" ht="120" customHeight="1" x14ac:dyDescent="0.25">
      <c r="I208" s="2"/>
      <c r="J208" s="2"/>
      <c r="K208" s="2"/>
      <c r="L208" s="2"/>
      <c r="M208" s="2"/>
      <c r="N208" s="2"/>
      <c r="O208" s="2"/>
      <c r="P208" s="2"/>
      <c r="Q208" s="2"/>
      <c r="R208" s="2"/>
      <c r="Y208" s="105"/>
    </row>
    <row r="209" spans="9:25" ht="120" customHeight="1" x14ac:dyDescent="0.25">
      <c r="I209" s="2"/>
      <c r="J209" s="2"/>
      <c r="K209" s="2"/>
      <c r="L209" s="2"/>
      <c r="M209" s="2"/>
      <c r="N209" s="2"/>
      <c r="O209" s="2"/>
      <c r="P209" s="2"/>
      <c r="Q209" s="2"/>
      <c r="R209" s="2"/>
      <c r="Y209" s="105"/>
    </row>
    <row r="210" spans="9:25" ht="120" customHeight="1" x14ac:dyDescent="0.25">
      <c r="I210" s="2"/>
      <c r="J210" s="2"/>
      <c r="K210" s="2"/>
      <c r="L210" s="2"/>
      <c r="M210" s="2"/>
      <c r="N210" s="2"/>
      <c r="O210" s="2"/>
      <c r="P210" s="2"/>
      <c r="Q210" s="2"/>
      <c r="R210" s="2"/>
      <c r="Y210" s="105"/>
    </row>
    <row r="211" spans="9:25" ht="120" customHeight="1" x14ac:dyDescent="0.25">
      <c r="I211" s="2"/>
      <c r="J211" s="2"/>
      <c r="K211" s="2"/>
      <c r="L211" s="2"/>
      <c r="M211" s="2"/>
      <c r="N211" s="2"/>
      <c r="O211" s="2"/>
      <c r="P211" s="2"/>
      <c r="Q211" s="2"/>
      <c r="R211" s="2"/>
      <c r="Y211" s="105"/>
    </row>
    <row r="212" spans="9:25" ht="120" customHeight="1" x14ac:dyDescent="0.25">
      <c r="I212" s="2"/>
      <c r="J212" s="2"/>
      <c r="K212" s="2"/>
      <c r="L212" s="2"/>
      <c r="M212" s="2"/>
      <c r="N212" s="2"/>
      <c r="O212" s="2"/>
      <c r="P212" s="2"/>
      <c r="Q212" s="2"/>
      <c r="R212" s="2"/>
      <c r="Y212" s="105"/>
    </row>
    <row r="213" spans="9:25" ht="120" customHeight="1" x14ac:dyDescent="0.25">
      <c r="I213" s="2"/>
      <c r="J213" s="2"/>
      <c r="K213" s="2"/>
      <c r="L213" s="2"/>
      <c r="M213" s="2"/>
      <c r="N213" s="2"/>
      <c r="O213" s="2"/>
      <c r="P213" s="2"/>
      <c r="Q213" s="2"/>
      <c r="R213" s="2"/>
      <c r="Y213" s="105"/>
    </row>
    <row r="214" spans="9:25" ht="120" customHeight="1" x14ac:dyDescent="0.25">
      <c r="I214" s="2"/>
      <c r="J214" s="2"/>
      <c r="K214" s="2"/>
      <c r="L214" s="2"/>
      <c r="M214" s="2"/>
      <c r="N214" s="2"/>
      <c r="O214" s="2"/>
      <c r="P214" s="2"/>
      <c r="Q214" s="2"/>
      <c r="R214" s="2"/>
      <c r="Y214" s="105"/>
    </row>
    <row r="215" spans="9:25" ht="120" customHeight="1" x14ac:dyDescent="0.25">
      <c r="I215" s="2"/>
      <c r="J215" s="2"/>
      <c r="K215" s="2"/>
      <c r="L215" s="2"/>
      <c r="M215" s="2"/>
      <c r="N215" s="2"/>
      <c r="O215" s="2"/>
      <c r="P215" s="2"/>
      <c r="Q215" s="2"/>
      <c r="R215" s="2"/>
      <c r="Y215" s="105"/>
    </row>
    <row r="216" spans="9:25" ht="120" customHeight="1" x14ac:dyDescent="0.25">
      <c r="I216" s="2"/>
      <c r="J216" s="2"/>
      <c r="K216" s="2"/>
      <c r="L216" s="2"/>
      <c r="M216" s="2"/>
      <c r="N216" s="2"/>
      <c r="O216" s="2"/>
      <c r="P216" s="2"/>
      <c r="Q216" s="2"/>
      <c r="R216" s="2"/>
      <c r="Y216" s="105"/>
    </row>
    <row r="217" spans="9:25" ht="120" customHeight="1" x14ac:dyDescent="0.25">
      <c r="I217" s="2"/>
      <c r="J217" s="2"/>
      <c r="K217" s="2"/>
      <c r="L217" s="2"/>
      <c r="M217" s="2"/>
      <c r="N217" s="2"/>
      <c r="O217" s="2"/>
      <c r="P217" s="2"/>
      <c r="Q217" s="2"/>
      <c r="R217" s="2"/>
      <c r="Y217" s="105"/>
    </row>
    <row r="218" spans="9:25" ht="120" customHeight="1" x14ac:dyDescent="0.25">
      <c r="I218" s="2"/>
      <c r="J218" s="2"/>
      <c r="K218" s="2"/>
      <c r="L218" s="2"/>
      <c r="M218" s="2"/>
      <c r="N218" s="2"/>
      <c r="O218" s="2"/>
      <c r="P218" s="2"/>
      <c r="Q218" s="2"/>
      <c r="R218" s="2"/>
      <c r="Y218" s="105"/>
    </row>
    <row r="219" spans="9:25" ht="120" customHeight="1" x14ac:dyDescent="0.25">
      <c r="I219" s="2"/>
      <c r="J219" s="2"/>
      <c r="K219" s="2"/>
      <c r="L219" s="2"/>
      <c r="M219" s="2"/>
      <c r="N219" s="2"/>
      <c r="O219" s="2"/>
      <c r="P219" s="2"/>
      <c r="Q219" s="2"/>
      <c r="R219" s="2"/>
      <c r="Y219" s="105"/>
    </row>
    <row r="220" spans="9:25" ht="120" customHeight="1" x14ac:dyDescent="0.25">
      <c r="I220" s="2"/>
      <c r="J220" s="2"/>
      <c r="K220" s="2"/>
      <c r="L220" s="2"/>
      <c r="M220" s="2"/>
      <c r="N220" s="2"/>
      <c r="O220" s="2"/>
      <c r="P220" s="2"/>
      <c r="Q220" s="2"/>
      <c r="R220" s="2"/>
      <c r="Y220" s="105"/>
    </row>
    <row r="221" spans="9:25" ht="120" customHeight="1" x14ac:dyDescent="0.25">
      <c r="I221" s="2"/>
      <c r="J221" s="2"/>
      <c r="K221" s="2"/>
      <c r="L221" s="2"/>
      <c r="M221" s="2"/>
      <c r="N221" s="2"/>
      <c r="O221" s="2"/>
      <c r="P221" s="2"/>
      <c r="Q221" s="2"/>
      <c r="R221" s="2"/>
      <c r="Y221" s="105"/>
    </row>
    <row r="222" spans="9:25" ht="120" customHeight="1" x14ac:dyDescent="0.25">
      <c r="I222" s="2"/>
      <c r="J222" s="2"/>
      <c r="K222" s="2"/>
      <c r="L222" s="2"/>
      <c r="M222" s="2"/>
      <c r="N222" s="2"/>
      <c r="O222" s="2"/>
      <c r="P222" s="2"/>
      <c r="Q222" s="2"/>
      <c r="R222" s="2"/>
      <c r="Y222" s="105"/>
    </row>
    <row r="223" spans="9:25" ht="120" customHeight="1" x14ac:dyDescent="0.25">
      <c r="I223" s="2"/>
      <c r="J223" s="2"/>
      <c r="K223" s="2"/>
      <c r="L223" s="2"/>
      <c r="M223" s="2"/>
      <c r="N223" s="2"/>
      <c r="O223" s="2"/>
      <c r="P223" s="2"/>
      <c r="Q223" s="2"/>
      <c r="R223" s="2"/>
      <c r="Y223" s="105"/>
    </row>
    <row r="224" spans="9:25" ht="120" customHeight="1" x14ac:dyDescent="0.25">
      <c r="I224" s="2"/>
      <c r="J224" s="2"/>
      <c r="K224" s="2"/>
      <c r="L224" s="2"/>
      <c r="M224" s="2"/>
      <c r="N224" s="2"/>
      <c r="O224" s="2"/>
      <c r="P224" s="2"/>
      <c r="Q224" s="2"/>
      <c r="R224" s="2"/>
      <c r="Y224" s="105"/>
    </row>
    <row r="225" spans="9:25" ht="120" customHeight="1" x14ac:dyDescent="0.25">
      <c r="I225" s="2"/>
      <c r="J225" s="2"/>
      <c r="K225" s="2"/>
      <c r="L225" s="2"/>
      <c r="M225" s="2"/>
      <c r="N225" s="2"/>
      <c r="O225" s="2"/>
      <c r="P225" s="2"/>
      <c r="Q225" s="2"/>
      <c r="R225" s="2"/>
      <c r="Y225" s="105"/>
    </row>
    <row r="226" spans="9:25" ht="120" customHeight="1" x14ac:dyDescent="0.25">
      <c r="I226" s="2"/>
      <c r="J226" s="2"/>
      <c r="K226" s="2"/>
      <c r="L226" s="2"/>
      <c r="M226" s="2"/>
      <c r="N226" s="2"/>
      <c r="O226" s="2"/>
      <c r="P226" s="2"/>
      <c r="Q226" s="2"/>
      <c r="R226" s="2"/>
      <c r="Y226" s="105"/>
    </row>
    <row r="227" spans="9:25" ht="120" customHeight="1" x14ac:dyDescent="0.25">
      <c r="I227" s="2"/>
      <c r="J227" s="2"/>
      <c r="K227" s="2"/>
      <c r="L227" s="2"/>
      <c r="M227" s="2"/>
      <c r="N227" s="2"/>
      <c r="O227" s="2"/>
      <c r="P227" s="2"/>
      <c r="Q227" s="2"/>
      <c r="R227" s="2"/>
      <c r="Y227" s="105"/>
    </row>
    <row r="228" spans="9:25" ht="120" customHeight="1" x14ac:dyDescent="0.25">
      <c r="I228" s="2"/>
      <c r="J228" s="2"/>
      <c r="K228" s="2"/>
      <c r="L228" s="2"/>
      <c r="M228" s="2"/>
      <c r="N228" s="2"/>
      <c r="O228" s="2"/>
      <c r="P228" s="2"/>
      <c r="Q228" s="2"/>
      <c r="R228" s="2"/>
      <c r="Y228" s="105"/>
    </row>
    <row r="229" spans="9:25" ht="120" customHeight="1" x14ac:dyDescent="0.25">
      <c r="I229" s="2"/>
      <c r="J229" s="2"/>
      <c r="K229" s="2"/>
      <c r="L229" s="2"/>
      <c r="M229" s="2"/>
      <c r="N229" s="2"/>
      <c r="O229" s="2"/>
      <c r="P229" s="2"/>
      <c r="Q229" s="2"/>
      <c r="R229" s="2"/>
      <c r="Y229" s="105"/>
    </row>
    <row r="230" spans="9:25" ht="120" customHeight="1" x14ac:dyDescent="0.25">
      <c r="I230" s="2"/>
      <c r="J230" s="2"/>
      <c r="K230" s="2"/>
      <c r="L230" s="2"/>
      <c r="M230" s="2"/>
      <c r="N230" s="2"/>
      <c r="O230" s="2"/>
      <c r="P230" s="2"/>
      <c r="Q230" s="2"/>
      <c r="R230" s="2"/>
      <c r="Y230" s="105"/>
    </row>
    <row r="231" spans="9:25" ht="120" customHeight="1" x14ac:dyDescent="0.25">
      <c r="I231" s="2"/>
      <c r="J231" s="2"/>
      <c r="K231" s="2"/>
      <c r="L231" s="2"/>
      <c r="M231" s="2"/>
      <c r="N231" s="2"/>
      <c r="O231" s="2"/>
      <c r="P231" s="2"/>
      <c r="Q231" s="2"/>
      <c r="R231" s="2"/>
      <c r="Y231" s="105"/>
    </row>
    <row r="232" spans="9:25" ht="120" customHeight="1" x14ac:dyDescent="0.25">
      <c r="I232" s="2"/>
      <c r="J232" s="2"/>
      <c r="K232" s="2"/>
      <c r="L232" s="2"/>
      <c r="M232" s="2"/>
      <c r="N232" s="2"/>
      <c r="O232" s="2"/>
      <c r="P232" s="2"/>
      <c r="Q232" s="2"/>
      <c r="R232" s="2"/>
      <c r="Y232" s="105"/>
    </row>
    <row r="233" spans="9:25" ht="120" customHeight="1" x14ac:dyDescent="0.25">
      <c r="I233" s="2"/>
      <c r="J233" s="2"/>
      <c r="K233" s="2"/>
      <c r="L233" s="2"/>
      <c r="M233" s="2"/>
      <c r="N233" s="2"/>
      <c r="O233" s="2"/>
      <c r="P233" s="2"/>
      <c r="Q233" s="2"/>
      <c r="R233" s="2"/>
      <c r="Y233" s="105"/>
    </row>
    <row r="234" spans="9:25" ht="120" customHeight="1" x14ac:dyDescent="0.25">
      <c r="I234" s="2"/>
      <c r="J234" s="2"/>
      <c r="K234" s="2"/>
      <c r="L234" s="2"/>
      <c r="M234" s="2"/>
      <c r="N234" s="2"/>
      <c r="O234" s="2"/>
      <c r="P234" s="2"/>
      <c r="Q234" s="2"/>
      <c r="R234" s="2"/>
      <c r="Y234" s="105"/>
    </row>
    <row r="235" spans="9:25" ht="120" customHeight="1" x14ac:dyDescent="0.25">
      <c r="I235" s="2"/>
      <c r="J235" s="2"/>
      <c r="K235" s="2"/>
      <c r="L235" s="2"/>
      <c r="M235" s="2"/>
      <c r="N235" s="2"/>
      <c r="O235" s="2"/>
      <c r="P235" s="2"/>
      <c r="Q235" s="2"/>
      <c r="R235" s="2"/>
      <c r="Y235" s="105"/>
    </row>
    <row r="236" spans="9:25" ht="120" customHeight="1" x14ac:dyDescent="0.25">
      <c r="I236" s="2"/>
      <c r="J236" s="2"/>
      <c r="K236" s="2"/>
      <c r="L236" s="2"/>
      <c r="M236" s="2"/>
      <c r="N236" s="2"/>
      <c r="O236" s="2"/>
      <c r="P236" s="2"/>
      <c r="Q236" s="2"/>
      <c r="R236" s="2"/>
      <c r="Y236" s="105"/>
    </row>
  </sheetData>
  <mergeCells count="4">
    <mergeCell ref="X20:X21"/>
    <mergeCell ref="Y20:Y21"/>
    <mergeCell ref="X22:X24"/>
    <mergeCell ref="Y22:Y24"/>
  </mergeCells>
  <pageMargins left="0.11811023622047245" right="0.11811023622047245" top="0.55118110236220474" bottom="0.35433070866141736" header="0.31496062992125984" footer="0.31496062992125984"/>
  <pageSetup paperSize="8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X44"/>
  <sheetViews>
    <sheetView showGridLines="0" workbookViewId="0">
      <selection activeCell="F22" sqref="F22"/>
    </sheetView>
  </sheetViews>
  <sheetFormatPr defaultColWidth="9.140625" defaultRowHeight="12.75" x14ac:dyDescent="0.2"/>
  <cols>
    <col min="1" max="1" width="9.140625" style="117"/>
    <col min="2" max="2" width="9.5703125" style="117" customWidth="1"/>
    <col min="3" max="3" width="32.42578125" style="117" customWidth="1"/>
    <col min="4" max="4" width="34.140625" style="117" customWidth="1"/>
    <col min="5" max="5" width="14.5703125" style="117" customWidth="1"/>
    <col min="6" max="6" width="18.5703125" style="117" customWidth="1"/>
    <col min="7" max="7" width="15" style="117" customWidth="1"/>
    <col min="8" max="8" width="25.28515625" style="117" customWidth="1"/>
    <col min="9" max="9" width="28.28515625" style="117" customWidth="1"/>
    <col min="10" max="10" width="17" style="117" customWidth="1"/>
    <col min="11" max="257" width="9.140625" style="117"/>
    <col min="258" max="258" width="9.5703125" style="117" customWidth="1"/>
    <col min="259" max="259" width="32.42578125" style="117" customWidth="1"/>
    <col min="260" max="260" width="34.140625" style="117" customWidth="1"/>
    <col min="261" max="261" width="14.5703125" style="117" customWidth="1"/>
    <col min="262" max="262" width="18.5703125" style="117" customWidth="1"/>
    <col min="263" max="263" width="15" style="117" customWidth="1"/>
    <col min="264" max="264" width="25.28515625" style="117" customWidth="1"/>
    <col min="265" max="265" width="28.28515625" style="117" customWidth="1"/>
    <col min="266" max="266" width="17" style="117" customWidth="1"/>
    <col min="267" max="513" width="9.140625" style="117"/>
    <col min="514" max="514" width="9.5703125" style="117" customWidth="1"/>
    <col min="515" max="515" width="32.42578125" style="117" customWidth="1"/>
    <col min="516" max="516" width="34.140625" style="117" customWidth="1"/>
    <col min="517" max="517" width="14.5703125" style="117" customWidth="1"/>
    <col min="518" max="518" width="18.5703125" style="117" customWidth="1"/>
    <col min="519" max="519" width="15" style="117" customWidth="1"/>
    <col min="520" max="520" width="25.28515625" style="117" customWidth="1"/>
    <col min="521" max="521" width="28.28515625" style="117" customWidth="1"/>
    <col min="522" max="522" width="17" style="117" customWidth="1"/>
    <col min="523" max="769" width="9.140625" style="117"/>
    <col min="770" max="770" width="9.5703125" style="117" customWidth="1"/>
    <col min="771" max="771" width="32.42578125" style="117" customWidth="1"/>
    <col min="772" max="772" width="34.140625" style="117" customWidth="1"/>
    <col min="773" max="773" width="14.5703125" style="117" customWidth="1"/>
    <col min="774" max="774" width="18.5703125" style="117" customWidth="1"/>
    <col min="775" max="775" width="15" style="117" customWidth="1"/>
    <col min="776" max="776" width="25.28515625" style="117" customWidth="1"/>
    <col min="777" max="777" width="28.28515625" style="117" customWidth="1"/>
    <col min="778" max="778" width="17" style="117" customWidth="1"/>
    <col min="779" max="1025" width="9.140625" style="117"/>
    <col min="1026" max="1026" width="9.5703125" style="117" customWidth="1"/>
    <col min="1027" max="1027" width="32.42578125" style="117" customWidth="1"/>
    <col min="1028" max="1028" width="34.140625" style="117" customWidth="1"/>
    <col min="1029" max="1029" width="14.5703125" style="117" customWidth="1"/>
    <col min="1030" max="1030" width="18.5703125" style="117" customWidth="1"/>
    <col min="1031" max="1031" width="15" style="117" customWidth="1"/>
    <col min="1032" max="1032" width="25.28515625" style="117" customWidth="1"/>
    <col min="1033" max="1033" width="28.28515625" style="117" customWidth="1"/>
    <col min="1034" max="1034" width="17" style="117" customWidth="1"/>
    <col min="1035" max="1281" width="9.140625" style="117"/>
    <col min="1282" max="1282" width="9.5703125" style="117" customWidth="1"/>
    <col min="1283" max="1283" width="32.42578125" style="117" customWidth="1"/>
    <col min="1284" max="1284" width="34.140625" style="117" customWidth="1"/>
    <col min="1285" max="1285" width="14.5703125" style="117" customWidth="1"/>
    <col min="1286" max="1286" width="18.5703125" style="117" customWidth="1"/>
    <col min="1287" max="1287" width="15" style="117" customWidth="1"/>
    <col min="1288" max="1288" width="25.28515625" style="117" customWidth="1"/>
    <col min="1289" max="1289" width="28.28515625" style="117" customWidth="1"/>
    <col min="1290" max="1290" width="17" style="117" customWidth="1"/>
    <col min="1291" max="1537" width="9.140625" style="117"/>
    <col min="1538" max="1538" width="9.5703125" style="117" customWidth="1"/>
    <col min="1539" max="1539" width="32.42578125" style="117" customWidth="1"/>
    <col min="1540" max="1540" width="34.140625" style="117" customWidth="1"/>
    <col min="1541" max="1541" width="14.5703125" style="117" customWidth="1"/>
    <col min="1542" max="1542" width="18.5703125" style="117" customWidth="1"/>
    <col min="1543" max="1543" width="15" style="117" customWidth="1"/>
    <col min="1544" max="1544" width="25.28515625" style="117" customWidth="1"/>
    <col min="1545" max="1545" width="28.28515625" style="117" customWidth="1"/>
    <col min="1546" max="1546" width="17" style="117" customWidth="1"/>
    <col min="1547" max="1793" width="9.140625" style="117"/>
    <col min="1794" max="1794" width="9.5703125" style="117" customWidth="1"/>
    <col min="1795" max="1795" width="32.42578125" style="117" customWidth="1"/>
    <col min="1796" max="1796" width="34.140625" style="117" customWidth="1"/>
    <col min="1797" max="1797" width="14.5703125" style="117" customWidth="1"/>
    <col min="1798" max="1798" width="18.5703125" style="117" customWidth="1"/>
    <col min="1799" max="1799" width="15" style="117" customWidth="1"/>
    <col min="1800" max="1800" width="25.28515625" style="117" customWidth="1"/>
    <col min="1801" max="1801" width="28.28515625" style="117" customWidth="1"/>
    <col min="1802" max="1802" width="17" style="117" customWidth="1"/>
    <col min="1803" max="2049" width="9.140625" style="117"/>
    <col min="2050" max="2050" width="9.5703125" style="117" customWidth="1"/>
    <col min="2051" max="2051" width="32.42578125" style="117" customWidth="1"/>
    <col min="2052" max="2052" width="34.140625" style="117" customWidth="1"/>
    <col min="2053" max="2053" width="14.5703125" style="117" customWidth="1"/>
    <col min="2054" max="2054" width="18.5703125" style="117" customWidth="1"/>
    <col min="2055" max="2055" width="15" style="117" customWidth="1"/>
    <col min="2056" max="2056" width="25.28515625" style="117" customWidth="1"/>
    <col min="2057" max="2057" width="28.28515625" style="117" customWidth="1"/>
    <col min="2058" max="2058" width="17" style="117" customWidth="1"/>
    <col min="2059" max="2305" width="9.140625" style="117"/>
    <col min="2306" max="2306" width="9.5703125" style="117" customWidth="1"/>
    <col min="2307" max="2307" width="32.42578125" style="117" customWidth="1"/>
    <col min="2308" max="2308" width="34.140625" style="117" customWidth="1"/>
    <col min="2309" max="2309" width="14.5703125" style="117" customWidth="1"/>
    <col min="2310" max="2310" width="18.5703125" style="117" customWidth="1"/>
    <col min="2311" max="2311" width="15" style="117" customWidth="1"/>
    <col min="2312" max="2312" width="25.28515625" style="117" customWidth="1"/>
    <col min="2313" max="2313" width="28.28515625" style="117" customWidth="1"/>
    <col min="2314" max="2314" width="17" style="117" customWidth="1"/>
    <col min="2315" max="2561" width="9.140625" style="117"/>
    <col min="2562" max="2562" width="9.5703125" style="117" customWidth="1"/>
    <col min="2563" max="2563" width="32.42578125" style="117" customWidth="1"/>
    <col min="2564" max="2564" width="34.140625" style="117" customWidth="1"/>
    <col min="2565" max="2565" width="14.5703125" style="117" customWidth="1"/>
    <col min="2566" max="2566" width="18.5703125" style="117" customWidth="1"/>
    <col min="2567" max="2567" width="15" style="117" customWidth="1"/>
    <col min="2568" max="2568" width="25.28515625" style="117" customWidth="1"/>
    <col min="2569" max="2569" width="28.28515625" style="117" customWidth="1"/>
    <col min="2570" max="2570" width="17" style="117" customWidth="1"/>
    <col min="2571" max="2817" width="9.140625" style="117"/>
    <col min="2818" max="2818" width="9.5703125" style="117" customWidth="1"/>
    <col min="2819" max="2819" width="32.42578125" style="117" customWidth="1"/>
    <col min="2820" max="2820" width="34.140625" style="117" customWidth="1"/>
    <col min="2821" max="2821" width="14.5703125" style="117" customWidth="1"/>
    <col min="2822" max="2822" width="18.5703125" style="117" customWidth="1"/>
    <col min="2823" max="2823" width="15" style="117" customWidth="1"/>
    <col min="2824" max="2824" width="25.28515625" style="117" customWidth="1"/>
    <col min="2825" max="2825" width="28.28515625" style="117" customWidth="1"/>
    <col min="2826" max="2826" width="17" style="117" customWidth="1"/>
    <col min="2827" max="3073" width="9.140625" style="117"/>
    <col min="3074" max="3074" width="9.5703125" style="117" customWidth="1"/>
    <col min="3075" max="3075" width="32.42578125" style="117" customWidth="1"/>
    <col min="3076" max="3076" width="34.140625" style="117" customWidth="1"/>
    <col min="3077" max="3077" width="14.5703125" style="117" customWidth="1"/>
    <col min="3078" max="3078" width="18.5703125" style="117" customWidth="1"/>
    <col min="3079" max="3079" width="15" style="117" customWidth="1"/>
    <col min="3080" max="3080" width="25.28515625" style="117" customWidth="1"/>
    <col min="3081" max="3081" width="28.28515625" style="117" customWidth="1"/>
    <col min="3082" max="3082" width="17" style="117" customWidth="1"/>
    <col min="3083" max="3329" width="9.140625" style="117"/>
    <col min="3330" max="3330" width="9.5703125" style="117" customWidth="1"/>
    <col min="3331" max="3331" width="32.42578125" style="117" customWidth="1"/>
    <col min="3332" max="3332" width="34.140625" style="117" customWidth="1"/>
    <col min="3333" max="3333" width="14.5703125" style="117" customWidth="1"/>
    <col min="3334" max="3334" width="18.5703125" style="117" customWidth="1"/>
    <col min="3335" max="3335" width="15" style="117" customWidth="1"/>
    <col min="3336" max="3336" width="25.28515625" style="117" customWidth="1"/>
    <col min="3337" max="3337" width="28.28515625" style="117" customWidth="1"/>
    <col min="3338" max="3338" width="17" style="117" customWidth="1"/>
    <col min="3339" max="3585" width="9.140625" style="117"/>
    <col min="3586" max="3586" width="9.5703125" style="117" customWidth="1"/>
    <col min="3587" max="3587" width="32.42578125" style="117" customWidth="1"/>
    <col min="3588" max="3588" width="34.140625" style="117" customWidth="1"/>
    <col min="3589" max="3589" width="14.5703125" style="117" customWidth="1"/>
    <col min="3590" max="3590" width="18.5703125" style="117" customWidth="1"/>
    <col min="3591" max="3591" width="15" style="117" customWidth="1"/>
    <col min="3592" max="3592" width="25.28515625" style="117" customWidth="1"/>
    <col min="3593" max="3593" width="28.28515625" style="117" customWidth="1"/>
    <col min="3594" max="3594" width="17" style="117" customWidth="1"/>
    <col min="3595" max="3841" width="9.140625" style="117"/>
    <col min="3842" max="3842" width="9.5703125" style="117" customWidth="1"/>
    <col min="3843" max="3843" width="32.42578125" style="117" customWidth="1"/>
    <col min="3844" max="3844" width="34.140625" style="117" customWidth="1"/>
    <col min="3845" max="3845" width="14.5703125" style="117" customWidth="1"/>
    <col min="3846" max="3846" width="18.5703125" style="117" customWidth="1"/>
    <col min="3847" max="3847" width="15" style="117" customWidth="1"/>
    <col min="3848" max="3848" width="25.28515625" style="117" customWidth="1"/>
    <col min="3849" max="3849" width="28.28515625" style="117" customWidth="1"/>
    <col min="3850" max="3850" width="17" style="117" customWidth="1"/>
    <col min="3851" max="4097" width="9.140625" style="117"/>
    <col min="4098" max="4098" width="9.5703125" style="117" customWidth="1"/>
    <col min="4099" max="4099" width="32.42578125" style="117" customWidth="1"/>
    <col min="4100" max="4100" width="34.140625" style="117" customWidth="1"/>
    <col min="4101" max="4101" width="14.5703125" style="117" customWidth="1"/>
    <col min="4102" max="4102" width="18.5703125" style="117" customWidth="1"/>
    <col min="4103" max="4103" width="15" style="117" customWidth="1"/>
    <col min="4104" max="4104" width="25.28515625" style="117" customWidth="1"/>
    <col min="4105" max="4105" width="28.28515625" style="117" customWidth="1"/>
    <col min="4106" max="4106" width="17" style="117" customWidth="1"/>
    <col min="4107" max="4353" width="9.140625" style="117"/>
    <col min="4354" max="4354" width="9.5703125" style="117" customWidth="1"/>
    <col min="4355" max="4355" width="32.42578125" style="117" customWidth="1"/>
    <col min="4356" max="4356" width="34.140625" style="117" customWidth="1"/>
    <col min="4357" max="4357" width="14.5703125" style="117" customWidth="1"/>
    <col min="4358" max="4358" width="18.5703125" style="117" customWidth="1"/>
    <col min="4359" max="4359" width="15" style="117" customWidth="1"/>
    <col min="4360" max="4360" width="25.28515625" style="117" customWidth="1"/>
    <col min="4361" max="4361" width="28.28515625" style="117" customWidth="1"/>
    <col min="4362" max="4362" width="17" style="117" customWidth="1"/>
    <col min="4363" max="4609" width="9.140625" style="117"/>
    <col min="4610" max="4610" width="9.5703125" style="117" customWidth="1"/>
    <col min="4611" max="4611" width="32.42578125" style="117" customWidth="1"/>
    <col min="4612" max="4612" width="34.140625" style="117" customWidth="1"/>
    <col min="4613" max="4613" width="14.5703125" style="117" customWidth="1"/>
    <col min="4614" max="4614" width="18.5703125" style="117" customWidth="1"/>
    <col min="4615" max="4615" width="15" style="117" customWidth="1"/>
    <col min="4616" max="4616" width="25.28515625" style="117" customWidth="1"/>
    <col min="4617" max="4617" width="28.28515625" style="117" customWidth="1"/>
    <col min="4618" max="4618" width="17" style="117" customWidth="1"/>
    <col min="4619" max="4865" width="9.140625" style="117"/>
    <col min="4866" max="4866" width="9.5703125" style="117" customWidth="1"/>
    <col min="4867" max="4867" width="32.42578125" style="117" customWidth="1"/>
    <col min="4868" max="4868" width="34.140625" style="117" customWidth="1"/>
    <col min="4869" max="4869" width="14.5703125" style="117" customWidth="1"/>
    <col min="4870" max="4870" width="18.5703125" style="117" customWidth="1"/>
    <col min="4871" max="4871" width="15" style="117" customWidth="1"/>
    <col min="4872" max="4872" width="25.28515625" style="117" customWidth="1"/>
    <col min="4873" max="4873" width="28.28515625" style="117" customWidth="1"/>
    <col min="4874" max="4874" width="17" style="117" customWidth="1"/>
    <col min="4875" max="5121" width="9.140625" style="117"/>
    <col min="5122" max="5122" width="9.5703125" style="117" customWidth="1"/>
    <col min="5123" max="5123" width="32.42578125" style="117" customWidth="1"/>
    <col min="5124" max="5124" width="34.140625" style="117" customWidth="1"/>
    <col min="5125" max="5125" width="14.5703125" style="117" customWidth="1"/>
    <col min="5126" max="5126" width="18.5703125" style="117" customWidth="1"/>
    <col min="5127" max="5127" width="15" style="117" customWidth="1"/>
    <col min="5128" max="5128" width="25.28515625" style="117" customWidth="1"/>
    <col min="5129" max="5129" width="28.28515625" style="117" customWidth="1"/>
    <col min="5130" max="5130" width="17" style="117" customWidth="1"/>
    <col min="5131" max="5377" width="9.140625" style="117"/>
    <col min="5378" max="5378" width="9.5703125" style="117" customWidth="1"/>
    <col min="5379" max="5379" width="32.42578125" style="117" customWidth="1"/>
    <col min="5380" max="5380" width="34.140625" style="117" customWidth="1"/>
    <col min="5381" max="5381" width="14.5703125" style="117" customWidth="1"/>
    <col min="5382" max="5382" width="18.5703125" style="117" customWidth="1"/>
    <col min="5383" max="5383" width="15" style="117" customWidth="1"/>
    <col min="5384" max="5384" width="25.28515625" style="117" customWidth="1"/>
    <col min="5385" max="5385" width="28.28515625" style="117" customWidth="1"/>
    <col min="5386" max="5386" width="17" style="117" customWidth="1"/>
    <col min="5387" max="5633" width="9.140625" style="117"/>
    <col min="5634" max="5634" width="9.5703125" style="117" customWidth="1"/>
    <col min="5635" max="5635" width="32.42578125" style="117" customWidth="1"/>
    <col min="5636" max="5636" width="34.140625" style="117" customWidth="1"/>
    <col min="5637" max="5637" width="14.5703125" style="117" customWidth="1"/>
    <col min="5638" max="5638" width="18.5703125" style="117" customWidth="1"/>
    <col min="5639" max="5639" width="15" style="117" customWidth="1"/>
    <col min="5640" max="5640" width="25.28515625" style="117" customWidth="1"/>
    <col min="5641" max="5641" width="28.28515625" style="117" customWidth="1"/>
    <col min="5642" max="5642" width="17" style="117" customWidth="1"/>
    <col min="5643" max="5889" width="9.140625" style="117"/>
    <col min="5890" max="5890" width="9.5703125" style="117" customWidth="1"/>
    <col min="5891" max="5891" width="32.42578125" style="117" customWidth="1"/>
    <col min="5892" max="5892" width="34.140625" style="117" customWidth="1"/>
    <col min="5893" max="5893" width="14.5703125" style="117" customWidth="1"/>
    <col min="5894" max="5894" width="18.5703125" style="117" customWidth="1"/>
    <col min="5895" max="5895" width="15" style="117" customWidth="1"/>
    <col min="5896" max="5896" width="25.28515625" style="117" customWidth="1"/>
    <col min="5897" max="5897" width="28.28515625" style="117" customWidth="1"/>
    <col min="5898" max="5898" width="17" style="117" customWidth="1"/>
    <col min="5899" max="6145" width="9.140625" style="117"/>
    <col min="6146" max="6146" width="9.5703125" style="117" customWidth="1"/>
    <col min="6147" max="6147" width="32.42578125" style="117" customWidth="1"/>
    <col min="6148" max="6148" width="34.140625" style="117" customWidth="1"/>
    <col min="6149" max="6149" width="14.5703125" style="117" customWidth="1"/>
    <col min="6150" max="6150" width="18.5703125" style="117" customWidth="1"/>
    <col min="6151" max="6151" width="15" style="117" customWidth="1"/>
    <col min="6152" max="6152" width="25.28515625" style="117" customWidth="1"/>
    <col min="6153" max="6153" width="28.28515625" style="117" customWidth="1"/>
    <col min="6154" max="6154" width="17" style="117" customWidth="1"/>
    <col min="6155" max="6401" width="9.140625" style="117"/>
    <col min="6402" max="6402" width="9.5703125" style="117" customWidth="1"/>
    <col min="6403" max="6403" width="32.42578125" style="117" customWidth="1"/>
    <col min="6404" max="6404" width="34.140625" style="117" customWidth="1"/>
    <col min="6405" max="6405" width="14.5703125" style="117" customWidth="1"/>
    <col min="6406" max="6406" width="18.5703125" style="117" customWidth="1"/>
    <col min="6407" max="6407" width="15" style="117" customWidth="1"/>
    <col min="6408" max="6408" width="25.28515625" style="117" customWidth="1"/>
    <col min="6409" max="6409" width="28.28515625" style="117" customWidth="1"/>
    <col min="6410" max="6410" width="17" style="117" customWidth="1"/>
    <col min="6411" max="6657" width="9.140625" style="117"/>
    <col min="6658" max="6658" width="9.5703125" style="117" customWidth="1"/>
    <col min="6659" max="6659" width="32.42578125" style="117" customWidth="1"/>
    <col min="6660" max="6660" width="34.140625" style="117" customWidth="1"/>
    <col min="6661" max="6661" width="14.5703125" style="117" customWidth="1"/>
    <col min="6662" max="6662" width="18.5703125" style="117" customWidth="1"/>
    <col min="6663" max="6663" width="15" style="117" customWidth="1"/>
    <col min="6664" max="6664" width="25.28515625" style="117" customWidth="1"/>
    <col min="6665" max="6665" width="28.28515625" style="117" customWidth="1"/>
    <col min="6666" max="6666" width="17" style="117" customWidth="1"/>
    <col min="6667" max="6913" width="9.140625" style="117"/>
    <col min="6914" max="6914" width="9.5703125" style="117" customWidth="1"/>
    <col min="6915" max="6915" width="32.42578125" style="117" customWidth="1"/>
    <col min="6916" max="6916" width="34.140625" style="117" customWidth="1"/>
    <col min="6917" max="6917" width="14.5703125" style="117" customWidth="1"/>
    <col min="6918" max="6918" width="18.5703125" style="117" customWidth="1"/>
    <col min="6919" max="6919" width="15" style="117" customWidth="1"/>
    <col min="6920" max="6920" width="25.28515625" style="117" customWidth="1"/>
    <col min="6921" max="6921" width="28.28515625" style="117" customWidth="1"/>
    <col min="6922" max="6922" width="17" style="117" customWidth="1"/>
    <col min="6923" max="7169" width="9.140625" style="117"/>
    <col min="7170" max="7170" width="9.5703125" style="117" customWidth="1"/>
    <col min="7171" max="7171" width="32.42578125" style="117" customWidth="1"/>
    <col min="7172" max="7172" width="34.140625" style="117" customWidth="1"/>
    <col min="7173" max="7173" width="14.5703125" style="117" customWidth="1"/>
    <col min="7174" max="7174" width="18.5703125" style="117" customWidth="1"/>
    <col min="7175" max="7175" width="15" style="117" customWidth="1"/>
    <col min="7176" max="7176" width="25.28515625" style="117" customWidth="1"/>
    <col min="7177" max="7177" width="28.28515625" style="117" customWidth="1"/>
    <col min="7178" max="7178" width="17" style="117" customWidth="1"/>
    <col min="7179" max="7425" width="9.140625" style="117"/>
    <col min="7426" max="7426" width="9.5703125" style="117" customWidth="1"/>
    <col min="7427" max="7427" width="32.42578125" style="117" customWidth="1"/>
    <col min="7428" max="7428" width="34.140625" style="117" customWidth="1"/>
    <col min="7429" max="7429" width="14.5703125" style="117" customWidth="1"/>
    <col min="7430" max="7430" width="18.5703125" style="117" customWidth="1"/>
    <col min="7431" max="7431" width="15" style="117" customWidth="1"/>
    <col min="7432" max="7432" width="25.28515625" style="117" customWidth="1"/>
    <col min="7433" max="7433" width="28.28515625" style="117" customWidth="1"/>
    <col min="7434" max="7434" width="17" style="117" customWidth="1"/>
    <col min="7435" max="7681" width="9.140625" style="117"/>
    <col min="7682" max="7682" width="9.5703125" style="117" customWidth="1"/>
    <col min="7683" max="7683" width="32.42578125" style="117" customWidth="1"/>
    <col min="7684" max="7684" width="34.140625" style="117" customWidth="1"/>
    <col min="7685" max="7685" width="14.5703125" style="117" customWidth="1"/>
    <col min="7686" max="7686" width="18.5703125" style="117" customWidth="1"/>
    <col min="7687" max="7687" width="15" style="117" customWidth="1"/>
    <col min="7688" max="7688" width="25.28515625" style="117" customWidth="1"/>
    <col min="7689" max="7689" width="28.28515625" style="117" customWidth="1"/>
    <col min="7690" max="7690" width="17" style="117" customWidth="1"/>
    <col min="7691" max="7937" width="9.140625" style="117"/>
    <col min="7938" max="7938" width="9.5703125" style="117" customWidth="1"/>
    <col min="7939" max="7939" width="32.42578125" style="117" customWidth="1"/>
    <col min="7940" max="7940" width="34.140625" style="117" customWidth="1"/>
    <col min="7941" max="7941" width="14.5703125" style="117" customWidth="1"/>
    <col min="7942" max="7942" width="18.5703125" style="117" customWidth="1"/>
    <col min="7943" max="7943" width="15" style="117" customWidth="1"/>
    <col min="7944" max="7944" width="25.28515625" style="117" customWidth="1"/>
    <col min="7945" max="7945" width="28.28515625" style="117" customWidth="1"/>
    <col min="7946" max="7946" width="17" style="117" customWidth="1"/>
    <col min="7947" max="8193" width="9.140625" style="117"/>
    <col min="8194" max="8194" width="9.5703125" style="117" customWidth="1"/>
    <col min="8195" max="8195" width="32.42578125" style="117" customWidth="1"/>
    <col min="8196" max="8196" width="34.140625" style="117" customWidth="1"/>
    <col min="8197" max="8197" width="14.5703125" style="117" customWidth="1"/>
    <col min="8198" max="8198" width="18.5703125" style="117" customWidth="1"/>
    <col min="8199" max="8199" width="15" style="117" customWidth="1"/>
    <col min="8200" max="8200" width="25.28515625" style="117" customWidth="1"/>
    <col min="8201" max="8201" width="28.28515625" style="117" customWidth="1"/>
    <col min="8202" max="8202" width="17" style="117" customWidth="1"/>
    <col min="8203" max="8449" width="9.140625" style="117"/>
    <col min="8450" max="8450" width="9.5703125" style="117" customWidth="1"/>
    <col min="8451" max="8451" width="32.42578125" style="117" customWidth="1"/>
    <col min="8452" max="8452" width="34.140625" style="117" customWidth="1"/>
    <col min="8453" max="8453" width="14.5703125" style="117" customWidth="1"/>
    <col min="8454" max="8454" width="18.5703125" style="117" customWidth="1"/>
    <col min="8455" max="8455" width="15" style="117" customWidth="1"/>
    <col min="8456" max="8456" width="25.28515625" style="117" customWidth="1"/>
    <col min="8457" max="8457" width="28.28515625" style="117" customWidth="1"/>
    <col min="8458" max="8458" width="17" style="117" customWidth="1"/>
    <col min="8459" max="8705" width="9.140625" style="117"/>
    <col min="8706" max="8706" width="9.5703125" style="117" customWidth="1"/>
    <col min="8707" max="8707" width="32.42578125" style="117" customWidth="1"/>
    <col min="8708" max="8708" width="34.140625" style="117" customWidth="1"/>
    <col min="8709" max="8709" width="14.5703125" style="117" customWidth="1"/>
    <col min="8710" max="8710" width="18.5703125" style="117" customWidth="1"/>
    <col min="8711" max="8711" width="15" style="117" customWidth="1"/>
    <col min="8712" max="8712" width="25.28515625" style="117" customWidth="1"/>
    <col min="8713" max="8713" width="28.28515625" style="117" customWidth="1"/>
    <col min="8714" max="8714" width="17" style="117" customWidth="1"/>
    <col min="8715" max="8961" width="9.140625" style="117"/>
    <col min="8962" max="8962" width="9.5703125" style="117" customWidth="1"/>
    <col min="8963" max="8963" width="32.42578125" style="117" customWidth="1"/>
    <col min="8964" max="8964" width="34.140625" style="117" customWidth="1"/>
    <col min="8965" max="8965" width="14.5703125" style="117" customWidth="1"/>
    <col min="8966" max="8966" width="18.5703125" style="117" customWidth="1"/>
    <col min="8967" max="8967" width="15" style="117" customWidth="1"/>
    <col min="8968" max="8968" width="25.28515625" style="117" customWidth="1"/>
    <col min="8969" max="8969" width="28.28515625" style="117" customWidth="1"/>
    <col min="8970" max="8970" width="17" style="117" customWidth="1"/>
    <col min="8971" max="9217" width="9.140625" style="117"/>
    <col min="9218" max="9218" width="9.5703125" style="117" customWidth="1"/>
    <col min="9219" max="9219" width="32.42578125" style="117" customWidth="1"/>
    <col min="9220" max="9220" width="34.140625" style="117" customWidth="1"/>
    <col min="9221" max="9221" width="14.5703125" style="117" customWidth="1"/>
    <col min="9222" max="9222" width="18.5703125" style="117" customWidth="1"/>
    <col min="9223" max="9223" width="15" style="117" customWidth="1"/>
    <col min="9224" max="9224" width="25.28515625" style="117" customWidth="1"/>
    <col min="9225" max="9225" width="28.28515625" style="117" customWidth="1"/>
    <col min="9226" max="9226" width="17" style="117" customWidth="1"/>
    <col min="9227" max="9473" width="9.140625" style="117"/>
    <col min="9474" max="9474" width="9.5703125" style="117" customWidth="1"/>
    <col min="9475" max="9475" width="32.42578125" style="117" customWidth="1"/>
    <col min="9476" max="9476" width="34.140625" style="117" customWidth="1"/>
    <col min="9477" max="9477" width="14.5703125" style="117" customWidth="1"/>
    <col min="9478" max="9478" width="18.5703125" style="117" customWidth="1"/>
    <col min="9479" max="9479" width="15" style="117" customWidth="1"/>
    <col min="9480" max="9480" width="25.28515625" style="117" customWidth="1"/>
    <col min="9481" max="9481" width="28.28515625" style="117" customWidth="1"/>
    <col min="9482" max="9482" width="17" style="117" customWidth="1"/>
    <col min="9483" max="9729" width="9.140625" style="117"/>
    <col min="9730" max="9730" width="9.5703125" style="117" customWidth="1"/>
    <col min="9731" max="9731" width="32.42578125" style="117" customWidth="1"/>
    <col min="9732" max="9732" width="34.140625" style="117" customWidth="1"/>
    <col min="9733" max="9733" width="14.5703125" style="117" customWidth="1"/>
    <col min="9734" max="9734" width="18.5703125" style="117" customWidth="1"/>
    <col min="9735" max="9735" width="15" style="117" customWidth="1"/>
    <col min="9736" max="9736" width="25.28515625" style="117" customWidth="1"/>
    <col min="9737" max="9737" width="28.28515625" style="117" customWidth="1"/>
    <col min="9738" max="9738" width="17" style="117" customWidth="1"/>
    <col min="9739" max="9985" width="9.140625" style="117"/>
    <col min="9986" max="9986" width="9.5703125" style="117" customWidth="1"/>
    <col min="9987" max="9987" width="32.42578125" style="117" customWidth="1"/>
    <col min="9988" max="9988" width="34.140625" style="117" customWidth="1"/>
    <col min="9989" max="9989" width="14.5703125" style="117" customWidth="1"/>
    <col min="9990" max="9990" width="18.5703125" style="117" customWidth="1"/>
    <col min="9991" max="9991" width="15" style="117" customWidth="1"/>
    <col min="9992" max="9992" width="25.28515625" style="117" customWidth="1"/>
    <col min="9993" max="9993" width="28.28515625" style="117" customWidth="1"/>
    <col min="9994" max="9994" width="17" style="117" customWidth="1"/>
    <col min="9995" max="10241" width="9.140625" style="117"/>
    <col min="10242" max="10242" width="9.5703125" style="117" customWidth="1"/>
    <col min="10243" max="10243" width="32.42578125" style="117" customWidth="1"/>
    <col min="10244" max="10244" width="34.140625" style="117" customWidth="1"/>
    <col min="10245" max="10245" width="14.5703125" style="117" customWidth="1"/>
    <col min="10246" max="10246" width="18.5703125" style="117" customWidth="1"/>
    <col min="10247" max="10247" width="15" style="117" customWidth="1"/>
    <col min="10248" max="10248" width="25.28515625" style="117" customWidth="1"/>
    <col min="10249" max="10249" width="28.28515625" style="117" customWidth="1"/>
    <col min="10250" max="10250" width="17" style="117" customWidth="1"/>
    <col min="10251" max="10497" width="9.140625" style="117"/>
    <col min="10498" max="10498" width="9.5703125" style="117" customWidth="1"/>
    <col min="10499" max="10499" width="32.42578125" style="117" customWidth="1"/>
    <col min="10500" max="10500" width="34.140625" style="117" customWidth="1"/>
    <col min="10501" max="10501" width="14.5703125" style="117" customWidth="1"/>
    <col min="10502" max="10502" width="18.5703125" style="117" customWidth="1"/>
    <col min="10503" max="10503" width="15" style="117" customWidth="1"/>
    <col min="10504" max="10504" width="25.28515625" style="117" customWidth="1"/>
    <col min="10505" max="10505" width="28.28515625" style="117" customWidth="1"/>
    <col min="10506" max="10506" width="17" style="117" customWidth="1"/>
    <col min="10507" max="10753" width="9.140625" style="117"/>
    <col min="10754" max="10754" width="9.5703125" style="117" customWidth="1"/>
    <col min="10755" max="10755" width="32.42578125" style="117" customWidth="1"/>
    <col min="10756" max="10756" width="34.140625" style="117" customWidth="1"/>
    <col min="10757" max="10757" width="14.5703125" style="117" customWidth="1"/>
    <col min="10758" max="10758" width="18.5703125" style="117" customWidth="1"/>
    <col min="10759" max="10759" width="15" style="117" customWidth="1"/>
    <col min="10760" max="10760" width="25.28515625" style="117" customWidth="1"/>
    <col min="10761" max="10761" width="28.28515625" style="117" customWidth="1"/>
    <col min="10762" max="10762" width="17" style="117" customWidth="1"/>
    <col min="10763" max="11009" width="9.140625" style="117"/>
    <col min="11010" max="11010" width="9.5703125" style="117" customWidth="1"/>
    <col min="11011" max="11011" width="32.42578125" style="117" customWidth="1"/>
    <col min="11012" max="11012" width="34.140625" style="117" customWidth="1"/>
    <col min="11013" max="11013" width="14.5703125" style="117" customWidth="1"/>
    <col min="11014" max="11014" width="18.5703125" style="117" customWidth="1"/>
    <col min="11015" max="11015" width="15" style="117" customWidth="1"/>
    <col min="11016" max="11016" width="25.28515625" style="117" customWidth="1"/>
    <col min="11017" max="11017" width="28.28515625" style="117" customWidth="1"/>
    <col min="11018" max="11018" width="17" style="117" customWidth="1"/>
    <col min="11019" max="11265" width="9.140625" style="117"/>
    <col min="11266" max="11266" width="9.5703125" style="117" customWidth="1"/>
    <col min="11267" max="11267" width="32.42578125" style="117" customWidth="1"/>
    <col min="11268" max="11268" width="34.140625" style="117" customWidth="1"/>
    <col min="11269" max="11269" width="14.5703125" style="117" customWidth="1"/>
    <col min="11270" max="11270" width="18.5703125" style="117" customWidth="1"/>
    <col min="11271" max="11271" width="15" style="117" customWidth="1"/>
    <col min="11272" max="11272" width="25.28515625" style="117" customWidth="1"/>
    <col min="11273" max="11273" width="28.28515625" style="117" customWidth="1"/>
    <col min="11274" max="11274" width="17" style="117" customWidth="1"/>
    <col min="11275" max="11521" width="9.140625" style="117"/>
    <col min="11522" max="11522" width="9.5703125" style="117" customWidth="1"/>
    <col min="11523" max="11523" width="32.42578125" style="117" customWidth="1"/>
    <col min="11524" max="11524" width="34.140625" style="117" customWidth="1"/>
    <col min="11525" max="11525" width="14.5703125" style="117" customWidth="1"/>
    <col min="11526" max="11526" width="18.5703125" style="117" customWidth="1"/>
    <col min="11527" max="11527" width="15" style="117" customWidth="1"/>
    <col min="11528" max="11528" width="25.28515625" style="117" customWidth="1"/>
    <col min="11529" max="11529" width="28.28515625" style="117" customWidth="1"/>
    <col min="11530" max="11530" width="17" style="117" customWidth="1"/>
    <col min="11531" max="11777" width="9.140625" style="117"/>
    <col min="11778" max="11778" width="9.5703125" style="117" customWidth="1"/>
    <col min="11779" max="11779" width="32.42578125" style="117" customWidth="1"/>
    <col min="11780" max="11780" width="34.140625" style="117" customWidth="1"/>
    <col min="11781" max="11781" width="14.5703125" style="117" customWidth="1"/>
    <col min="11782" max="11782" width="18.5703125" style="117" customWidth="1"/>
    <col min="11783" max="11783" width="15" style="117" customWidth="1"/>
    <col min="11784" max="11784" width="25.28515625" style="117" customWidth="1"/>
    <col min="11785" max="11785" width="28.28515625" style="117" customWidth="1"/>
    <col min="11786" max="11786" width="17" style="117" customWidth="1"/>
    <col min="11787" max="12033" width="9.140625" style="117"/>
    <col min="12034" max="12034" width="9.5703125" style="117" customWidth="1"/>
    <col min="12035" max="12035" width="32.42578125" style="117" customWidth="1"/>
    <col min="12036" max="12036" width="34.140625" style="117" customWidth="1"/>
    <col min="12037" max="12037" width="14.5703125" style="117" customWidth="1"/>
    <col min="12038" max="12038" width="18.5703125" style="117" customWidth="1"/>
    <col min="12039" max="12039" width="15" style="117" customWidth="1"/>
    <col min="12040" max="12040" width="25.28515625" style="117" customWidth="1"/>
    <col min="12041" max="12041" width="28.28515625" style="117" customWidth="1"/>
    <col min="12042" max="12042" width="17" style="117" customWidth="1"/>
    <col min="12043" max="12289" width="9.140625" style="117"/>
    <col min="12290" max="12290" width="9.5703125" style="117" customWidth="1"/>
    <col min="12291" max="12291" width="32.42578125" style="117" customWidth="1"/>
    <col min="12292" max="12292" width="34.140625" style="117" customWidth="1"/>
    <col min="12293" max="12293" width="14.5703125" style="117" customWidth="1"/>
    <col min="12294" max="12294" width="18.5703125" style="117" customWidth="1"/>
    <col min="12295" max="12295" width="15" style="117" customWidth="1"/>
    <col min="12296" max="12296" width="25.28515625" style="117" customWidth="1"/>
    <col min="12297" max="12297" width="28.28515625" style="117" customWidth="1"/>
    <col min="12298" max="12298" width="17" style="117" customWidth="1"/>
    <col min="12299" max="12545" width="9.140625" style="117"/>
    <col min="12546" max="12546" width="9.5703125" style="117" customWidth="1"/>
    <col min="12547" max="12547" width="32.42578125" style="117" customWidth="1"/>
    <col min="12548" max="12548" width="34.140625" style="117" customWidth="1"/>
    <col min="12549" max="12549" width="14.5703125" style="117" customWidth="1"/>
    <col min="12550" max="12550" width="18.5703125" style="117" customWidth="1"/>
    <col min="12551" max="12551" width="15" style="117" customWidth="1"/>
    <col min="12552" max="12552" width="25.28515625" style="117" customWidth="1"/>
    <col min="12553" max="12553" width="28.28515625" style="117" customWidth="1"/>
    <col min="12554" max="12554" width="17" style="117" customWidth="1"/>
    <col min="12555" max="12801" width="9.140625" style="117"/>
    <col min="12802" max="12802" width="9.5703125" style="117" customWidth="1"/>
    <col min="12803" max="12803" width="32.42578125" style="117" customWidth="1"/>
    <col min="12804" max="12804" width="34.140625" style="117" customWidth="1"/>
    <col min="12805" max="12805" width="14.5703125" style="117" customWidth="1"/>
    <col min="12806" max="12806" width="18.5703125" style="117" customWidth="1"/>
    <col min="12807" max="12807" width="15" style="117" customWidth="1"/>
    <col min="12808" max="12808" width="25.28515625" style="117" customWidth="1"/>
    <col min="12809" max="12809" width="28.28515625" style="117" customWidth="1"/>
    <col min="12810" max="12810" width="17" style="117" customWidth="1"/>
    <col min="12811" max="13057" width="9.140625" style="117"/>
    <col min="13058" max="13058" width="9.5703125" style="117" customWidth="1"/>
    <col min="13059" max="13059" width="32.42578125" style="117" customWidth="1"/>
    <col min="13060" max="13060" width="34.140625" style="117" customWidth="1"/>
    <col min="13061" max="13061" width="14.5703125" style="117" customWidth="1"/>
    <col min="13062" max="13062" width="18.5703125" style="117" customWidth="1"/>
    <col min="13063" max="13063" width="15" style="117" customWidth="1"/>
    <col min="13064" max="13064" width="25.28515625" style="117" customWidth="1"/>
    <col min="13065" max="13065" width="28.28515625" style="117" customWidth="1"/>
    <col min="13066" max="13066" width="17" style="117" customWidth="1"/>
    <col min="13067" max="13313" width="9.140625" style="117"/>
    <col min="13314" max="13314" width="9.5703125" style="117" customWidth="1"/>
    <col min="13315" max="13315" width="32.42578125" style="117" customWidth="1"/>
    <col min="13316" max="13316" width="34.140625" style="117" customWidth="1"/>
    <col min="13317" max="13317" width="14.5703125" style="117" customWidth="1"/>
    <col min="13318" max="13318" width="18.5703125" style="117" customWidth="1"/>
    <col min="13319" max="13319" width="15" style="117" customWidth="1"/>
    <col min="13320" max="13320" width="25.28515625" style="117" customWidth="1"/>
    <col min="13321" max="13321" width="28.28515625" style="117" customWidth="1"/>
    <col min="13322" max="13322" width="17" style="117" customWidth="1"/>
    <col min="13323" max="13569" width="9.140625" style="117"/>
    <col min="13570" max="13570" width="9.5703125" style="117" customWidth="1"/>
    <col min="13571" max="13571" width="32.42578125" style="117" customWidth="1"/>
    <col min="13572" max="13572" width="34.140625" style="117" customWidth="1"/>
    <col min="13573" max="13573" width="14.5703125" style="117" customWidth="1"/>
    <col min="13574" max="13574" width="18.5703125" style="117" customWidth="1"/>
    <col min="13575" max="13575" width="15" style="117" customWidth="1"/>
    <col min="13576" max="13576" width="25.28515625" style="117" customWidth="1"/>
    <col min="13577" max="13577" width="28.28515625" style="117" customWidth="1"/>
    <col min="13578" max="13578" width="17" style="117" customWidth="1"/>
    <col min="13579" max="13825" width="9.140625" style="117"/>
    <col min="13826" max="13826" width="9.5703125" style="117" customWidth="1"/>
    <col min="13827" max="13827" width="32.42578125" style="117" customWidth="1"/>
    <col min="13828" max="13828" width="34.140625" style="117" customWidth="1"/>
    <col min="13829" max="13829" width="14.5703125" style="117" customWidth="1"/>
    <col min="13830" max="13830" width="18.5703125" style="117" customWidth="1"/>
    <col min="13831" max="13831" width="15" style="117" customWidth="1"/>
    <col min="13832" max="13832" width="25.28515625" style="117" customWidth="1"/>
    <col min="13833" max="13833" width="28.28515625" style="117" customWidth="1"/>
    <col min="13834" max="13834" width="17" style="117" customWidth="1"/>
    <col min="13835" max="14081" width="9.140625" style="117"/>
    <col min="14082" max="14082" width="9.5703125" style="117" customWidth="1"/>
    <col min="14083" max="14083" width="32.42578125" style="117" customWidth="1"/>
    <col min="14084" max="14084" width="34.140625" style="117" customWidth="1"/>
    <col min="14085" max="14085" width="14.5703125" style="117" customWidth="1"/>
    <col min="14086" max="14086" width="18.5703125" style="117" customWidth="1"/>
    <col min="14087" max="14087" width="15" style="117" customWidth="1"/>
    <col min="14088" max="14088" width="25.28515625" style="117" customWidth="1"/>
    <col min="14089" max="14089" width="28.28515625" style="117" customWidth="1"/>
    <col min="14090" max="14090" width="17" style="117" customWidth="1"/>
    <col min="14091" max="14337" width="9.140625" style="117"/>
    <col min="14338" max="14338" width="9.5703125" style="117" customWidth="1"/>
    <col min="14339" max="14339" width="32.42578125" style="117" customWidth="1"/>
    <col min="14340" max="14340" width="34.140625" style="117" customWidth="1"/>
    <col min="14341" max="14341" width="14.5703125" style="117" customWidth="1"/>
    <col min="14342" max="14342" width="18.5703125" style="117" customWidth="1"/>
    <col min="14343" max="14343" width="15" style="117" customWidth="1"/>
    <col min="14344" max="14344" width="25.28515625" style="117" customWidth="1"/>
    <col min="14345" max="14345" width="28.28515625" style="117" customWidth="1"/>
    <col min="14346" max="14346" width="17" style="117" customWidth="1"/>
    <col min="14347" max="14593" width="9.140625" style="117"/>
    <col min="14594" max="14594" width="9.5703125" style="117" customWidth="1"/>
    <col min="14595" max="14595" width="32.42578125" style="117" customWidth="1"/>
    <col min="14596" max="14596" width="34.140625" style="117" customWidth="1"/>
    <col min="14597" max="14597" width="14.5703125" style="117" customWidth="1"/>
    <col min="14598" max="14598" width="18.5703125" style="117" customWidth="1"/>
    <col min="14599" max="14599" width="15" style="117" customWidth="1"/>
    <col min="14600" max="14600" width="25.28515625" style="117" customWidth="1"/>
    <col min="14601" max="14601" width="28.28515625" style="117" customWidth="1"/>
    <col min="14602" max="14602" width="17" style="117" customWidth="1"/>
    <col min="14603" max="14849" width="9.140625" style="117"/>
    <col min="14850" max="14850" width="9.5703125" style="117" customWidth="1"/>
    <col min="14851" max="14851" width="32.42578125" style="117" customWidth="1"/>
    <col min="14852" max="14852" width="34.140625" style="117" customWidth="1"/>
    <col min="14853" max="14853" width="14.5703125" style="117" customWidth="1"/>
    <col min="14854" max="14854" width="18.5703125" style="117" customWidth="1"/>
    <col min="14855" max="14855" width="15" style="117" customWidth="1"/>
    <col min="14856" max="14856" width="25.28515625" style="117" customWidth="1"/>
    <col min="14857" max="14857" width="28.28515625" style="117" customWidth="1"/>
    <col min="14858" max="14858" width="17" style="117" customWidth="1"/>
    <col min="14859" max="15105" width="9.140625" style="117"/>
    <col min="15106" max="15106" width="9.5703125" style="117" customWidth="1"/>
    <col min="15107" max="15107" width="32.42578125" style="117" customWidth="1"/>
    <col min="15108" max="15108" width="34.140625" style="117" customWidth="1"/>
    <col min="15109" max="15109" width="14.5703125" style="117" customWidth="1"/>
    <col min="15110" max="15110" width="18.5703125" style="117" customWidth="1"/>
    <col min="15111" max="15111" width="15" style="117" customWidth="1"/>
    <col min="15112" max="15112" width="25.28515625" style="117" customWidth="1"/>
    <col min="15113" max="15113" width="28.28515625" style="117" customWidth="1"/>
    <col min="15114" max="15114" width="17" style="117" customWidth="1"/>
    <col min="15115" max="15361" width="9.140625" style="117"/>
    <col min="15362" max="15362" width="9.5703125" style="117" customWidth="1"/>
    <col min="15363" max="15363" width="32.42578125" style="117" customWidth="1"/>
    <col min="15364" max="15364" width="34.140625" style="117" customWidth="1"/>
    <col min="15365" max="15365" width="14.5703125" style="117" customWidth="1"/>
    <col min="15366" max="15366" width="18.5703125" style="117" customWidth="1"/>
    <col min="15367" max="15367" width="15" style="117" customWidth="1"/>
    <col min="15368" max="15368" width="25.28515625" style="117" customWidth="1"/>
    <col min="15369" max="15369" width="28.28515625" style="117" customWidth="1"/>
    <col min="15370" max="15370" width="17" style="117" customWidth="1"/>
    <col min="15371" max="15617" width="9.140625" style="117"/>
    <col min="15618" max="15618" width="9.5703125" style="117" customWidth="1"/>
    <col min="15619" max="15619" width="32.42578125" style="117" customWidth="1"/>
    <col min="15620" max="15620" width="34.140625" style="117" customWidth="1"/>
    <col min="15621" max="15621" width="14.5703125" style="117" customWidth="1"/>
    <col min="15622" max="15622" width="18.5703125" style="117" customWidth="1"/>
    <col min="15623" max="15623" width="15" style="117" customWidth="1"/>
    <col min="15624" max="15624" width="25.28515625" style="117" customWidth="1"/>
    <col min="15625" max="15625" width="28.28515625" style="117" customWidth="1"/>
    <col min="15626" max="15626" width="17" style="117" customWidth="1"/>
    <col min="15627" max="15873" width="9.140625" style="117"/>
    <col min="15874" max="15874" width="9.5703125" style="117" customWidth="1"/>
    <col min="15875" max="15875" width="32.42578125" style="117" customWidth="1"/>
    <col min="15876" max="15876" width="34.140625" style="117" customWidth="1"/>
    <col min="15877" max="15877" width="14.5703125" style="117" customWidth="1"/>
    <col min="15878" max="15878" width="18.5703125" style="117" customWidth="1"/>
    <col min="15879" max="15879" width="15" style="117" customWidth="1"/>
    <col min="15880" max="15880" width="25.28515625" style="117" customWidth="1"/>
    <col min="15881" max="15881" width="28.28515625" style="117" customWidth="1"/>
    <col min="15882" max="15882" width="17" style="117" customWidth="1"/>
    <col min="15883" max="16129" width="9.140625" style="117"/>
    <col min="16130" max="16130" width="9.5703125" style="117" customWidth="1"/>
    <col min="16131" max="16131" width="32.42578125" style="117" customWidth="1"/>
    <col min="16132" max="16132" width="34.140625" style="117" customWidth="1"/>
    <col min="16133" max="16133" width="14.5703125" style="117" customWidth="1"/>
    <col min="16134" max="16134" width="18.5703125" style="117" customWidth="1"/>
    <col min="16135" max="16135" width="15" style="117" customWidth="1"/>
    <col min="16136" max="16136" width="25.28515625" style="117" customWidth="1"/>
    <col min="16137" max="16137" width="28.28515625" style="117" customWidth="1"/>
    <col min="16138" max="16138" width="17" style="117" customWidth="1"/>
    <col min="16139" max="16384" width="9.140625" style="117"/>
  </cols>
  <sheetData>
    <row r="1" spans="2:10" x14ac:dyDescent="0.2">
      <c r="B1" s="23"/>
      <c r="C1" s="23"/>
      <c r="D1" s="23"/>
      <c r="E1" s="23"/>
      <c r="F1" s="23"/>
      <c r="G1" s="24"/>
      <c r="H1" s="25"/>
      <c r="I1" s="24"/>
      <c r="J1" s="24"/>
    </row>
    <row r="2" spans="2:10" x14ac:dyDescent="0.2">
      <c r="B2" s="23"/>
      <c r="C2" s="23"/>
      <c r="D2" s="23"/>
      <c r="E2" s="23"/>
      <c r="F2" s="23"/>
      <c r="G2" s="25"/>
      <c r="H2" s="25"/>
      <c r="I2" s="24"/>
      <c r="J2" s="24"/>
    </row>
    <row r="3" spans="2:10" ht="18" x14ac:dyDescent="0.25">
      <c r="B3" s="26" t="s">
        <v>29</v>
      </c>
      <c r="C3" s="26"/>
      <c r="D3" s="23"/>
      <c r="E3" s="23"/>
      <c r="F3" s="23"/>
      <c r="G3" s="25"/>
      <c r="H3" s="25"/>
      <c r="I3" s="24"/>
      <c r="J3" s="24"/>
    </row>
    <row r="4" spans="2:10" ht="18" x14ac:dyDescent="0.25">
      <c r="B4" s="26" t="s">
        <v>1</v>
      </c>
      <c r="C4" s="23"/>
      <c r="D4" s="23"/>
      <c r="E4" s="23"/>
      <c r="F4" s="23"/>
      <c r="G4" s="25"/>
      <c r="H4" s="25"/>
      <c r="I4" s="24"/>
      <c r="J4" s="24"/>
    </row>
    <row r="5" spans="2:10" x14ac:dyDescent="0.2">
      <c r="B5" s="23"/>
      <c r="C5" s="23"/>
      <c r="D5" s="23"/>
      <c r="E5" s="23"/>
      <c r="F5" s="23"/>
      <c r="G5" s="25"/>
      <c r="H5" s="25"/>
      <c r="I5" s="24"/>
      <c r="J5" s="24"/>
    </row>
    <row r="6" spans="2:10" ht="15" x14ac:dyDescent="0.2">
      <c r="B6" s="27" t="s">
        <v>1</v>
      </c>
      <c r="C6" s="27"/>
      <c r="D6" s="23"/>
      <c r="E6" s="23"/>
      <c r="F6" s="23"/>
      <c r="G6" s="25"/>
      <c r="H6" s="25"/>
      <c r="I6" s="24"/>
      <c r="J6" s="28" t="s">
        <v>1</v>
      </c>
    </row>
    <row r="7" spans="2:10" ht="15" x14ac:dyDescent="0.2">
      <c r="B7" s="27"/>
      <c r="C7" s="27"/>
      <c r="D7" s="23"/>
      <c r="E7" s="23"/>
      <c r="F7" s="23"/>
      <c r="G7" s="28"/>
      <c r="H7" s="25"/>
      <c r="I7" s="28" t="s">
        <v>1</v>
      </c>
      <c r="J7" s="24"/>
    </row>
    <row r="8" spans="2:10" ht="15" x14ac:dyDescent="0.2">
      <c r="B8" s="27" t="s">
        <v>30</v>
      </c>
      <c r="C8" s="27"/>
      <c r="D8" s="23"/>
      <c r="E8" s="23"/>
      <c r="F8" s="23"/>
      <c r="G8" s="25"/>
      <c r="H8" s="25"/>
      <c r="I8" s="24"/>
      <c r="J8" s="24"/>
    </row>
    <row r="9" spans="2:10" ht="15" x14ac:dyDescent="0.2">
      <c r="B9" s="27"/>
      <c r="C9" s="27"/>
      <c r="D9" s="23"/>
      <c r="E9" s="23"/>
      <c r="F9" s="23"/>
      <c r="G9" s="25"/>
      <c r="H9" s="25"/>
      <c r="I9" s="24"/>
      <c r="J9" s="24"/>
    </row>
    <row r="10" spans="2:10" ht="15" x14ac:dyDescent="0.2">
      <c r="B10" s="27"/>
      <c r="C10" s="27"/>
      <c r="D10" s="23"/>
      <c r="E10" s="23"/>
      <c r="F10" s="23"/>
      <c r="G10" s="25"/>
      <c r="H10" s="25"/>
      <c r="I10" s="24"/>
      <c r="J10" s="24"/>
    </row>
    <row r="11" spans="2:10" ht="13.5" thickBot="1" x14ac:dyDescent="0.25">
      <c r="B11" s="23"/>
      <c r="C11" s="23"/>
      <c r="D11" s="23"/>
      <c r="E11" s="23"/>
      <c r="F11" s="23"/>
      <c r="G11" s="23"/>
      <c r="H11" s="23"/>
      <c r="I11" s="23"/>
      <c r="J11" s="23"/>
    </row>
    <row r="12" spans="2:10" ht="26.25" thickBot="1" x14ac:dyDescent="0.25">
      <c r="B12" s="29" t="s">
        <v>2</v>
      </c>
      <c r="C12" s="30" t="s">
        <v>31</v>
      </c>
      <c r="D12" s="31" t="s">
        <v>32</v>
      </c>
      <c r="E12" s="32" t="s">
        <v>33</v>
      </c>
      <c r="F12" s="33" t="s">
        <v>34</v>
      </c>
      <c r="G12" s="29" t="s">
        <v>35</v>
      </c>
      <c r="H12" s="34"/>
      <c r="I12" s="29" t="s">
        <v>173</v>
      </c>
      <c r="J12" s="34"/>
    </row>
    <row r="13" spans="2:10" x14ac:dyDescent="0.2">
      <c r="B13" s="35"/>
      <c r="C13" s="36"/>
      <c r="D13" s="37"/>
      <c r="E13" s="37"/>
      <c r="F13" s="38"/>
      <c r="G13" s="39" t="s">
        <v>36</v>
      </c>
      <c r="H13" s="40" t="s">
        <v>37</v>
      </c>
      <c r="I13" s="39"/>
      <c r="J13" s="40"/>
    </row>
    <row r="14" spans="2:10" x14ac:dyDescent="0.2">
      <c r="B14" s="41">
        <v>1</v>
      </c>
      <c r="C14" s="42" t="s">
        <v>38</v>
      </c>
      <c r="D14" s="43" t="s">
        <v>39</v>
      </c>
      <c r="E14" s="44">
        <v>1291</v>
      </c>
      <c r="F14" s="45">
        <f>+C24</f>
        <v>16145230.175652174</v>
      </c>
      <c r="G14" s="46" t="s">
        <v>40</v>
      </c>
      <c r="H14" s="47" t="s">
        <v>41</v>
      </c>
      <c r="I14" s="210"/>
      <c r="J14" s="139"/>
    </row>
    <row r="15" spans="2:10" ht="13.5" thickBot="1" x14ac:dyDescent="0.25">
      <c r="B15" s="48"/>
      <c r="C15" s="49"/>
      <c r="D15" s="50"/>
      <c r="E15" s="51"/>
      <c r="F15" s="50"/>
      <c r="G15" s="52"/>
      <c r="H15" s="53"/>
      <c r="I15" s="52"/>
      <c r="J15" s="53"/>
    </row>
    <row r="16" spans="2:10" x14ac:dyDescent="0.2">
      <c r="B16" s="54"/>
      <c r="C16" s="55"/>
      <c r="D16" s="25"/>
      <c r="E16" s="56"/>
      <c r="F16" s="25"/>
      <c r="G16" s="57"/>
      <c r="H16" s="57"/>
      <c r="I16" s="58"/>
      <c r="J16" s="59"/>
    </row>
    <row r="17" spans="1:24" x14ac:dyDescent="0.2">
      <c r="B17" s="54"/>
      <c r="C17" s="238" t="s">
        <v>206</v>
      </c>
      <c r="E17" s="56"/>
      <c r="F17" s="25"/>
      <c r="G17" s="57"/>
      <c r="H17" s="57"/>
      <c r="I17" s="58"/>
      <c r="J17" s="59"/>
    </row>
    <row r="18" spans="1:24" x14ac:dyDescent="0.2">
      <c r="B18" s="54"/>
      <c r="C18" s="55"/>
      <c r="D18" s="25"/>
      <c r="E18" s="56"/>
      <c r="F18" s="25"/>
      <c r="G18" s="57"/>
      <c r="H18" s="57"/>
      <c r="I18" s="58"/>
      <c r="J18" s="59"/>
    </row>
    <row r="19" spans="1:24" s="61" customFormat="1" x14ac:dyDescent="0.2">
      <c r="A19" s="60"/>
      <c r="C19" s="61" t="s">
        <v>169</v>
      </c>
      <c r="E19" s="62"/>
      <c r="F19" s="63"/>
      <c r="G19" s="63"/>
      <c r="H19" s="63"/>
      <c r="I19" s="63"/>
      <c r="J19" s="63"/>
      <c r="K19" s="64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5"/>
    </row>
    <row r="20" spans="1:24" s="69" customFormat="1" x14ac:dyDescent="0.2">
      <c r="A20" s="66"/>
      <c r="B20" s="61"/>
      <c r="C20" s="61">
        <f>59940000/3.5</f>
        <v>17125714.285714287</v>
      </c>
      <c r="D20" s="237"/>
      <c r="E20" s="67"/>
      <c r="F20" s="63"/>
      <c r="G20" s="63"/>
      <c r="H20" s="63"/>
      <c r="I20" s="63"/>
      <c r="J20" s="63"/>
      <c r="K20" s="68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</row>
    <row r="21" spans="1:24" s="62" customFormat="1" x14ac:dyDescent="0.2">
      <c r="A21" s="70"/>
      <c r="B21" s="61"/>
      <c r="C21" s="61"/>
      <c r="F21" s="63"/>
      <c r="G21" s="63"/>
      <c r="H21" s="63"/>
      <c r="I21" s="63"/>
      <c r="J21" s="63"/>
      <c r="K21" s="63"/>
    </row>
    <row r="22" spans="1:24" customFormat="1" ht="15" x14ac:dyDescent="0.25">
      <c r="B22" s="71"/>
      <c r="C22" t="s">
        <v>207</v>
      </c>
    </row>
    <row r="23" spans="1:24" customFormat="1" ht="15" x14ac:dyDescent="0.25">
      <c r="B23" s="71"/>
      <c r="C23" s="235">
        <v>92835073.510000005</v>
      </c>
      <c r="D23" s="235"/>
      <c r="E23" s="235"/>
    </row>
    <row r="24" spans="1:24" customFormat="1" ht="15" x14ac:dyDescent="0.25">
      <c r="B24" s="71"/>
      <c r="C24" s="235">
        <f>+C23/5.75</f>
        <v>16145230.175652174</v>
      </c>
      <c r="D24" s="235"/>
      <c r="E24" s="235"/>
    </row>
    <row r="25" spans="1:24" customFormat="1" ht="15" x14ac:dyDescent="0.25">
      <c r="B25" s="71"/>
    </row>
    <row r="26" spans="1:24" customFormat="1" ht="15" x14ac:dyDescent="0.25">
      <c r="B26" s="72"/>
    </row>
    <row r="27" spans="1:24" customFormat="1" ht="15" x14ac:dyDescent="0.25">
      <c r="B27" s="73"/>
    </row>
    <row r="28" spans="1:24" s="62" customFormat="1" x14ac:dyDescent="0.2">
      <c r="A28" s="70"/>
      <c r="B28" s="74"/>
      <c r="C28" s="61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</row>
    <row r="29" spans="1:24" s="62" customFormat="1" x14ac:dyDescent="0.2">
      <c r="A29" s="70"/>
      <c r="B29" s="117"/>
      <c r="C29" s="117"/>
      <c r="D29" s="117"/>
      <c r="E29" s="117"/>
      <c r="F29" s="23"/>
      <c r="G29" s="63"/>
      <c r="H29" s="63"/>
      <c r="I29" s="63"/>
      <c r="J29" s="63"/>
      <c r="K29" s="63"/>
    </row>
    <row r="30" spans="1:24" s="62" customFormat="1" x14ac:dyDescent="0.2">
      <c r="A30" s="70"/>
      <c r="B30" s="117"/>
      <c r="C30" s="117"/>
      <c r="D30" s="117"/>
      <c r="E30" s="117"/>
      <c r="F30" s="23"/>
      <c r="G30" s="63"/>
      <c r="H30" s="63"/>
      <c r="I30" s="63"/>
      <c r="J30" s="63"/>
      <c r="K30" s="63"/>
    </row>
    <row r="31" spans="1:24" s="62" customFormat="1" x14ac:dyDescent="0.2">
      <c r="A31" s="70"/>
      <c r="B31" s="117"/>
      <c r="C31" s="117"/>
      <c r="D31" s="117"/>
      <c r="E31" s="117"/>
      <c r="F31" s="23"/>
      <c r="G31" s="63"/>
      <c r="H31" s="63"/>
      <c r="I31" s="63"/>
      <c r="J31" s="75"/>
      <c r="K31" s="63"/>
    </row>
    <row r="32" spans="1:24" s="62" customFormat="1" ht="13.5" customHeight="1" x14ac:dyDescent="0.2">
      <c r="A32" s="70"/>
      <c r="B32" s="117"/>
      <c r="C32" s="117"/>
      <c r="D32" s="117"/>
      <c r="E32" s="117"/>
      <c r="F32" s="23"/>
      <c r="G32" s="63"/>
      <c r="H32" s="63"/>
      <c r="I32" s="63"/>
      <c r="J32" s="63"/>
      <c r="K32" s="63"/>
    </row>
    <row r="33" spans="1:22" s="62" customFormat="1" ht="13.5" customHeight="1" x14ac:dyDescent="0.2">
      <c r="A33" s="70"/>
      <c r="B33" s="117"/>
      <c r="C33" s="117"/>
      <c r="D33" s="117"/>
      <c r="E33" s="117"/>
      <c r="F33" s="23"/>
      <c r="G33" s="63"/>
      <c r="H33" s="63"/>
      <c r="I33" s="63"/>
      <c r="J33" s="63"/>
      <c r="K33" s="63"/>
    </row>
    <row r="34" spans="1:22" s="62" customFormat="1" x14ac:dyDescent="0.2">
      <c r="A34" s="70"/>
      <c r="B34" s="117"/>
      <c r="C34" s="117"/>
      <c r="D34" s="117"/>
      <c r="E34" s="117"/>
      <c r="F34" s="76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</row>
    <row r="35" spans="1:22" s="62" customFormat="1" x14ac:dyDescent="0.2">
      <c r="A35" s="70"/>
      <c r="B35" s="117"/>
      <c r="C35" s="117"/>
      <c r="D35" s="117"/>
      <c r="E35" s="117"/>
      <c r="F35" s="76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</row>
    <row r="36" spans="1:22" s="62" customFormat="1" x14ac:dyDescent="0.2">
      <c r="A36" s="70"/>
      <c r="B36" s="117"/>
      <c r="C36" s="117"/>
      <c r="D36" s="117"/>
      <c r="E36" s="117"/>
      <c r="F36" s="2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</row>
    <row r="37" spans="1:22" s="62" customFormat="1" x14ac:dyDescent="0.2">
      <c r="A37" s="70"/>
      <c r="B37" s="117"/>
      <c r="C37" s="117"/>
      <c r="D37" s="117"/>
      <c r="E37" s="117"/>
      <c r="F37" s="2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</row>
    <row r="38" spans="1:22" s="62" customFormat="1" x14ac:dyDescent="0.2">
      <c r="A38" s="70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</row>
    <row r="39" spans="1:22" x14ac:dyDescent="0.2">
      <c r="B39" s="23"/>
      <c r="C39" s="23"/>
      <c r="D39" s="23"/>
      <c r="E39" s="23"/>
      <c r="F39" s="23"/>
      <c r="G39" s="23"/>
      <c r="H39" s="23"/>
    </row>
    <row r="40" spans="1:22" x14ac:dyDescent="0.2">
      <c r="B40" s="23"/>
      <c r="C40" s="23"/>
      <c r="D40" s="23"/>
      <c r="E40" s="23"/>
      <c r="F40" s="23"/>
      <c r="G40" s="23"/>
      <c r="H40" s="23"/>
    </row>
    <row r="41" spans="1:22" x14ac:dyDescent="0.2">
      <c r="B41" s="23"/>
      <c r="C41" s="23"/>
      <c r="D41" s="23"/>
      <c r="E41" s="23"/>
      <c r="F41" s="23"/>
      <c r="G41" s="23"/>
      <c r="H41" s="23"/>
    </row>
    <row r="42" spans="1:22" x14ac:dyDescent="0.2">
      <c r="B42" s="23"/>
      <c r="C42" s="23"/>
      <c r="D42" s="23"/>
      <c r="E42" s="23"/>
      <c r="F42" s="23"/>
      <c r="G42" s="23"/>
      <c r="H42" s="23"/>
    </row>
    <row r="43" spans="1:22" x14ac:dyDescent="0.2">
      <c r="B43" s="23"/>
      <c r="C43" s="23"/>
      <c r="D43" s="23"/>
      <c r="E43" s="23"/>
      <c r="F43" s="23"/>
      <c r="G43" s="23"/>
      <c r="H43" s="23"/>
    </row>
    <row r="44" spans="1:22" x14ac:dyDescent="0.2">
      <c r="B44" s="23"/>
      <c r="C44" s="23"/>
      <c r="D44" s="23"/>
      <c r="E44" s="23"/>
      <c r="F44" s="23"/>
      <c r="G44" s="23"/>
      <c r="H44" s="23"/>
    </row>
  </sheetData>
  <pageMargins left="0.31496062992125984" right="0.31496062992125984" top="0.74803149606299213" bottom="0.74803149606299213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N42"/>
  <sheetViews>
    <sheetView workbookViewId="0">
      <selection activeCell="E25" sqref="E25:F25"/>
    </sheetView>
  </sheetViews>
  <sheetFormatPr defaultRowHeight="15" x14ac:dyDescent="0.25"/>
  <cols>
    <col min="1" max="1" width="4.7109375" customWidth="1"/>
    <col min="2" max="3" width="21.85546875" customWidth="1"/>
    <col min="4" max="4" width="22" style="215" customWidth="1"/>
    <col min="5" max="5" width="17.5703125" style="78" customWidth="1"/>
    <col min="6" max="6" width="15.42578125" style="78" customWidth="1"/>
    <col min="7" max="7" width="43.5703125" customWidth="1"/>
    <col min="8" max="8" width="14.28515625" customWidth="1"/>
    <col min="9" max="9" width="21.140625" customWidth="1"/>
    <col min="10" max="10" width="8.85546875" customWidth="1"/>
    <col min="11" max="11" width="13" style="78" customWidth="1"/>
    <col min="12" max="12" width="18.28515625" style="79" customWidth="1"/>
    <col min="13" max="13" width="20.85546875" customWidth="1"/>
    <col min="14" max="14" width="11.5703125" customWidth="1"/>
  </cols>
  <sheetData>
    <row r="1" spans="1:14" x14ac:dyDescent="0.25">
      <c r="G1" s="95" t="s">
        <v>141</v>
      </c>
    </row>
    <row r="2" spans="1:14" ht="15.75" thickBot="1" x14ac:dyDescent="0.3"/>
    <row r="3" spans="1:14" s="80" customFormat="1" ht="26.25" x14ac:dyDescent="0.25">
      <c r="B3" s="88" t="s">
        <v>112</v>
      </c>
      <c r="C3" s="143"/>
      <c r="D3" s="216" t="s">
        <v>200</v>
      </c>
      <c r="E3" s="89" t="s">
        <v>113</v>
      </c>
      <c r="F3" s="89" t="s">
        <v>114</v>
      </c>
      <c r="G3" s="90" t="s">
        <v>115</v>
      </c>
      <c r="H3" s="90" t="s">
        <v>116</v>
      </c>
      <c r="I3" s="91" t="s">
        <v>117</v>
      </c>
      <c r="J3" s="90" t="s">
        <v>118</v>
      </c>
      <c r="K3" s="89" t="s">
        <v>119</v>
      </c>
      <c r="L3" s="92" t="s">
        <v>120</v>
      </c>
      <c r="M3" s="93" t="s">
        <v>121</v>
      </c>
    </row>
    <row r="4" spans="1:14" s="81" customFormat="1" x14ac:dyDescent="0.25">
      <c r="A4" s="81">
        <v>1</v>
      </c>
      <c r="B4" s="224" t="s">
        <v>124</v>
      </c>
      <c r="C4" s="225" t="s">
        <v>124</v>
      </c>
      <c r="D4" s="226" t="s">
        <v>204</v>
      </c>
      <c r="E4" s="227">
        <v>42666</v>
      </c>
      <c r="F4" s="227">
        <v>43031</v>
      </c>
      <c r="G4" s="228" t="s">
        <v>104</v>
      </c>
      <c r="H4" s="229" t="s">
        <v>105</v>
      </c>
      <c r="I4" s="229" t="s">
        <v>122</v>
      </c>
      <c r="J4" s="230">
        <v>2008</v>
      </c>
      <c r="K4" s="231">
        <v>5</v>
      </c>
      <c r="L4" s="232" t="s">
        <v>106</v>
      </c>
      <c r="M4" s="233" t="s">
        <v>107</v>
      </c>
      <c r="N4" s="234" t="s">
        <v>201</v>
      </c>
    </row>
    <row r="5" spans="1:14" s="81" customFormat="1" x14ac:dyDescent="0.25">
      <c r="A5" s="81">
        <v>2</v>
      </c>
      <c r="B5" s="211" t="s">
        <v>125</v>
      </c>
      <c r="C5" s="140" t="s">
        <v>125</v>
      </c>
      <c r="D5" s="217"/>
      <c r="E5" s="86">
        <v>42666</v>
      </c>
      <c r="F5" s="86">
        <v>43031</v>
      </c>
      <c r="G5" s="83" t="s">
        <v>79</v>
      </c>
      <c r="H5" s="82" t="s">
        <v>80</v>
      </c>
      <c r="I5" s="82" t="s">
        <v>72</v>
      </c>
      <c r="J5" s="84">
        <v>2008</v>
      </c>
      <c r="K5" s="77">
        <v>5</v>
      </c>
      <c r="L5" s="87" t="s">
        <v>81</v>
      </c>
      <c r="M5" s="94" t="s">
        <v>82</v>
      </c>
    </row>
    <row r="6" spans="1:14" s="81" customFormat="1" x14ac:dyDescent="0.25">
      <c r="A6" s="81">
        <v>3</v>
      </c>
      <c r="B6" s="211" t="s">
        <v>126</v>
      </c>
      <c r="C6" s="140" t="s">
        <v>126</v>
      </c>
      <c r="D6" s="217"/>
      <c r="E6" s="86">
        <v>42666</v>
      </c>
      <c r="F6" s="86">
        <v>43031</v>
      </c>
      <c r="G6" s="83" t="s">
        <v>70</v>
      </c>
      <c r="H6" s="82" t="s">
        <v>101</v>
      </c>
      <c r="I6" s="82" t="s">
        <v>72</v>
      </c>
      <c r="J6" s="84">
        <v>2007</v>
      </c>
      <c r="K6" s="77">
        <v>5</v>
      </c>
      <c r="L6" s="87" t="s">
        <v>102</v>
      </c>
      <c r="M6" s="94" t="s">
        <v>103</v>
      </c>
    </row>
    <row r="7" spans="1:14" s="81" customFormat="1" x14ac:dyDescent="0.25">
      <c r="A7" s="81">
        <v>4</v>
      </c>
      <c r="B7" s="211" t="s">
        <v>127</v>
      </c>
      <c r="C7" s="140" t="s">
        <v>127</v>
      </c>
      <c r="D7" s="217"/>
      <c r="E7" s="86">
        <v>42666</v>
      </c>
      <c r="F7" s="86">
        <v>43031</v>
      </c>
      <c r="G7" s="83" t="s">
        <v>70</v>
      </c>
      <c r="H7" s="82" t="s">
        <v>71</v>
      </c>
      <c r="I7" s="82" t="s">
        <v>72</v>
      </c>
      <c r="J7" s="84">
        <v>2007</v>
      </c>
      <c r="K7" s="77">
        <v>5</v>
      </c>
      <c r="L7" s="87" t="s">
        <v>73</v>
      </c>
      <c r="M7" s="94" t="s">
        <v>74</v>
      </c>
    </row>
    <row r="8" spans="1:14" s="81" customFormat="1" x14ac:dyDescent="0.25">
      <c r="A8" s="81">
        <v>5</v>
      </c>
      <c r="B8" s="211" t="s">
        <v>128</v>
      </c>
      <c r="C8" s="140" t="s">
        <v>175</v>
      </c>
      <c r="D8" s="217"/>
      <c r="E8" s="86">
        <v>42666</v>
      </c>
      <c r="F8" s="86">
        <v>43031</v>
      </c>
      <c r="G8" s="83" t="s">
        <v>58</v>
      </c>
      <c r="H8" s="82" t="s">
        <v>87</v>
      </c>
      <c r="I8" s="82" t="s">
        <v>122</v>
      </c>
      <c r="J8" s="84">
        <v>2006</v>
      </c>
      <c r="K8" s="77">
        <v>5</v>
      </c>
      <c r="L8" s="85">
        <v>27996530347936</v>
      </c>
      <c r="M8" s="94" t="s">
        <v>88</v>
      </c>
    </row>
    <row r="9" spans="1:14" s="81" customFormat="1" x14ac:dyDescent="0.25">
      <c r="A9" s="81">
        <v>6</v>
      </c>
      <c r="B9" s="224" t="s">
        <v>129</v>
      </c>
      <c r="C9" s="225" t="s">
        <v>129</v>
      </c>
      <c r="D9" s="226" t="s">
        <v>204</v>
      </c>
      <c r="E9" s="227">
        <v>42666</v>
      </c>
      <c r="F9" s="227">
        <v>43031</v>
      </c>
      <c r="G9" s="228" t="s">
        <v>50</v>
      </c>
      <c r="H9" s="229" t="s">
        <v>51</v>
      </c>
      <c r="I9" s="229" t="s">
        <v>122</v>
      </c>
      <c r="J9" s="230">
        <v>2009</v>
      </c>
      <c r="K9" s="231">
        <v>5</v>
      </c>
      <c r="L9" s="232" t="s">
        <v>52</v>
      </c>
      <c r="M9" s="233" t="s">
        <v>53</v>
      </c>
      <c r="N9" s="234" t="s">
        <v>201</v>
      </c>
    </row>
    <row r="10" spans="1:14" s="81" customFormat="1" x14ac:dyDescent="0.25">
      <c r="A10" s="81">
        <v>7</v>
      </c>
      <c r="B10" s="211" t="s">
        <v>130</v>
      </c>
      <c r="C10" s="140" t="s">
        <v>130</v>
      </c>
      <c r="D10" s="217"/>
      <c r="E10" s="86">
        <v>42666</v>
      </c>
      <c r="F10" s="86">
        <v>43031</v>
      </c>
      <c r="G10" s="83" t="s">
        <v>83</v>
      </c>
      <c r="H10" s="82" t="s">
        <v>84</v>
      </c>
      <c r="I10" s="82" t="s">
        <v>122</v>
      </c>
      <c r="J10" s="84">
        <v>1997</v>
      </c>
      <c r="K10" s="77">
        <v>5</v>
      </c>
      <c r="L10" s="87" t="s">
        <v>85</v>
      </c>
      <c r="M10" s="94" t="s">
        <v>86</v>
      </c>
    </row>
    <row r="11" spans="1:14" s="81" customFormat="1" x14ac:dyDescent="0.25">
      <c r="A11" s="81">
        <v>8</v>
      </c>
      <c r="B11" s="211" t="s">
        <v>131</v>
      </c>
      <c r="C11" s="140" t="s">
        <v>131</v>
      </c>
      <c r="D11" s="217"/>
      <c r="E11" s="86">
        <v>42666</v>
      </c>
      <c r="F11" s="86">
        <v>43031</v>
      </c>
      <c r="G11" s="83" t="s">
        <v>54</v>
      </c>
      <c r="H11" s="87" t="s">
        <v>55</v>
      </c>
      <c r="I11" s="82" t="s">
        <v>122</v>
      </c>
      <c r="J11" s="84">
        <v>2011</v>
      </c>
      <c r="K11" s="77">
        <v>5</v>
      </c>
      <c r="L11" s="87" t="s">
        <v>56</v>
      </c>
      <c r="M11" s="94" t="s">
        <v>57</v>
      </c>
    </row>
    <row r="12" spans="1:14" s="81" customFormat="1" x14ac:dyDescent="0.25">
      <c r="A12" s="81">
        <v>9</v>
      </c>
      <c r="B12" s="211" t="s">
        <v>132</v>
      </c>
      <c r="C12" s="140" t="s">
        <v>132</v>
      </c>
      <c r="D12" s="217"/>
      <c r="E12" s="86">
        <v>42666</v>
      </c>
      <c r="F12" s="86">
        <v>43031</v>
      </c>
      <c r="G12" s="83" t="s">
        <v>54</v>
      </c>
      <c r="H12" s="87" t="s">
        <v>55</v>
      </c>
      <c r="I12" s="82" t="s">
        <v>122</v>
      </c>
      <c r="J12" s="84">
        <v>2011</v>
      </c>
      <c r="K12" s="77">
        <v>5</v>
      </c>
      <c r="L12" s="87" t="s">
        <v>60</v>
      </c>
      <c r="M12" s="94" t="s">
        <v>61</v>
      </c>
    </row>
    <row r="13" spans="1:14" s="81" customFormat="1" x14ac:dyDescent="0.25">
      <c r="A13" s="81">
        <v>10</v>
      </c>
      <c r="B13" s="211" t="s">
        <v>133</v>
      </c>
      <c r="C13" s="140" t="s">
        <v>133</v>
      </c>
      <c r="D13" s="217"/>
      <c r="E13" s="86">
        <v>42666</v>
      </c>
      <c r="F13" s="86">
        <v>43031</v>
      </c>
      <c r="G13" s="83" t="s">
        <v>58</v>
      </c>
      <c r="H13" s="82"/>
      <c r="I13" s="82" t="s">
        <v>122</v>
      </c>
      <c r="J13" s="84">
        <v>2011</v>
      </c>
      <c r="K13" s="77">
        <v>5</v>
      </c>
      <c r="L13" s="85">
        <v>64285641039948</v>
      </c>
      <c r="M13" s="94" t="s">
        <v>59</v>
      </c>
    </row>
    <row r="14" spans="1:14" s="81" customFormat="1" x14ac:dyDescent="0.25">
      <c r="A14" s="81">
        <v>11</v>
      </c>
      <c r="B14" s="211" t="s">
        <v>134</v>
      </c>
      <c r="C14" s="140" t="s">
        <v>134</v>
      </c>
      <c r="D14" s="217"/>
      <c r="E14" s="86">
        <v>42666</v>
      </c>
      <c r="F14" s="86">
        <v>43031</v>
      </c>
      <c r="G14" s="83" t="s">
        <v>62</v>
      </c>
      <c r="H14" s="82" t="s">
        <v>63</v>
      </c>
      <c r="I14" s="82" t="s">
        <v>122</v>
      </c>
      <c r="J14" s="84">
        <v>2012</v>
      </c>
      <c r="K14" s="77">
        <v>5</v>
      </c>
      <c r="L14" s="87" t="s">
        <v>64</v>
      </c>
      <c r="M14" s="94" t="s">
        <v>65</v>
      </c>
    </row>
    <row r="15" spans="1:14" s="81" customFormat="1" x14ac:dyDescent="0.25">
      <c r="A15" s="81">
        <v>12</v>
      </c>
      <c r="B15" s="211" t="s">
        <v>135</v>
      </c>
      <c r="C15" s="140" t="s">
        <v>135</v>
      </c>
      <c r="D15" s="217"/>
      <c r="E15" s="86">
        <v>42666</v>
      </c>
      <c r="F15" s="86">
        <v>43031</v>
      </c>
      <c r="G15" s="83" t="s">
        <v>75</v>
      </c>
      <c r="H15" s="82" t="s">
        <v>76</v>
      </c>
      <c r="I15" s="82" t="s">
        <v>122</v>
      </c>
      <c r="J15" s="84">
        <v>2012</v>
      </c>
      <c r="K15" s="77" t="s">
        <v>123</v>
      </c>
      <c r="L15" s="87" t="s">
        <v>77</v>
      </c>
      <c r="M15" s="94" t="s">
        <v>78</v>
      </c>
    </row>
    <row r="16" spans="1:14" s="81" customFormat="1" x14ac:dyDescent="0.25">
      <c r="A16" s="81">
        <v>13</v>
      </c>
      <c r="B16" s="211" t="s">
        <v>136</v>
      </c>
      <c r="C16" s="140" t="s">
        <v>136</v>
      </c>
      <c r="D16" s="217"/>
      <c r="E16" s="86">
        <v>42666</v>
      </c>
      <c r="F16" s="86">
        <v>43031</v>
      </c>
      <c r="G16" s="83" t="s">
        <v>93</v>
      </c>
      <c r="H16" s="82" t="s">
        <v>94</v>
      </c>
      <c r="I16" s="82" t="s">
        <v>122</v>
      </c>
      <c r="J16" s="84">
        <v>2013</v>
      </c>
      <c r="K16" s="77">
        <v>5</v>
      </c>
      <c r="L16" s="87" t="s">
        <v>95</v>
      </c>
      <c r="M16" s="94" t="s">
        <v>96</v>
      </c>
    </row>
    <row r="17" spans="1:14" s="81" customFormat="1" x14ac:dyDescent="0.25">
      <c r="A17" s="81">
        <v>14</v>
      </c>
      <c r="B17" s="211" t="s">
        <v>137</v>
      </c>
      <c r="C17" s="140" t="s">
        <v>137</v>
      </c>
      <c r="D17" s="217"/>
      <c r="E17" s="86">
        <v>42666</v>
      </c>
      <c r="F17" s="86">
        <v>43031</v>
      </c>
      <c r="G17" s="83" t="s">
        <v>97</v>
      </c>
      <c r="H17" s="82" t="s">
        <v>98</v>
      </c>
      <c r="I17" s="82" t="s">
        <v>122</v>
      </c>
      <c r="J17" s="84">
        <v>2013</v>
      </c>
      <c r="K17" s="77">
        <v>5</v>
      </c>
      <c r="L17" s="87" t="s">
        <v>99</v>
      </c>
      <c r="M17" s="94" t="s">
        <v>100</v>
      </c>
    </row>
    <row r="18" spans="1:14" s="81" customFormat="1" x14ac:dyDescent="0.25">
      <c r="A18" s="81">
        <v>15</v>
      </c>
      <c r="B18" s="211" t="s">
        <v>138</v>
      </c>
      <c r="C18" s="140" t="s">
        <v>138</v>
      </c>
      <c r="D18" s="217"/>
      <c r="E18" s="86">
        <v>42666</v>
      </c>
      <c r="F18" s="86">
        <v>43031</v>
      </c>
      <c r="G18" s="83" t="s">
        <v>66</v>
      </c>
      <c r="H18" s="82" t="s">
        <v>67</v>
      </c>
      <c r="I18" s="82" t="s">
        <v>122</v>
      </c>
      <c r="J18" s="84">
        <v>2013</v>
      </c>
      <c r="K18" s="77">
        <v>5</v>
      </c>
      <c r="L18" s="87" t="s">
        <v>68</v>
      </c>
      <c r="M18" s="94" t="s">
        <v>69</v>
      </c>
    </row>
    <row r="19" spans="1:14" s="81" customFormat="1" x14ac:dyDescent="0.25">
      <c r="A19" s="81">
        <v>16</v>
      </c>
      <c r="B19" s="211" t="s">
        <v>139</v>
      </c>
      <c r="C19" s="140" t="s">
        <v>139</v>
      </c>
      <c r="D19" s="217"/>
      <c r="E19" s="86">
        <v>42666</v>
      </c>
      <c r="F19" s="86">
        <v>43031</v>
      </c>
      <c r="G19" s="83" t="s">
        <v>89</v>
      </c>
      <c r="H19" s="82" t="s">
        <v>90</v>
      </c>
      <c r="I19" s="82" t="s">
        <v>122</v>
      </c>
      <c r="J19" s="84">
        <v>2015</v>
      </c>
      <c r="K19" s="77">
        <v>5</v>
      </c>
      <c r="L19" s="87" t="s">
        <v>91</v>
      </c>
      <c r="M19" s="94" t="s">
        <v>92</v>
      </c>
    </row>
    <row r="20" spans="1:14" s="81" customFormat="1" x14ac:dyDescent="0.25">
      <c r="A20" s="81">
        <v>17</v>
      </c>
      <c r="B20" s="224" t="s">
        <v>140</v>
      </c>
      <c r="C20" s="225" t="s">
        <v>140</v>
      </c>
      <c r="D20" s="226" t="s">
        <v>204</v>
      </c>
      <c r="E20" s="227">
        <v>42666</v>
      </c>
      <c r="F20" s="227">
        <v>43031</v>
      </c>
      <c r="G20" s="228" t="s">
        <v>108</v>
      </c>
      <c r="H20" s="229" t="s">
        <v>109</v>
      </c>
      <c r="I20" s="229" t="s">
        <v>122</v>
      </c>
      <c r="J20" s="230">
        <v>2005</v>
      </c>
      <c r="K20" s="231">
        <v>5</v>
      </c>
      <c r="L20" s="232" t="s">
        <v>110</v>
      </c>
      <c r="M20" s="233" t="s">
        <v>111</v>
      </c>
      <c r="N20" s="234" t="s">
        <v>201</v>
      </c>
    </row>
    <row r="21" spans="1:14" s="147" customFormat="1" x14ac:dyDescent="0.25">
      <c r="A21" s="147">
        <v>18</v>
      </c>
      <c r="B21" s="213" t="s">
        <v>176</v>
      </c>
      <c r="C21" s="144" t="s">
        <v>176</v>
      </c>
      <c r="D21" s="218"/>
      <c r="E21" s="148">
        <v>43241</v>
      </c>
      <c r="F21" s="148">
        <v>43606</v>
      </c>
      <c r="G21" s="149" t="s">
        <v>66</v>
      </c>
      <c r="H21" s="149" t="s">
        <v>181</v>
      </c>
      <c r="I21" s="149" t="s">
        <v>122</v>
      </c>
      <c r="J21" s="145">
        <v>2017</v>
      </c>
      <c r="K21" s="150">
        <v>5</v>
      </c>
      <c r="L21" s="151" t="s">
        <v>182</v>
      </c>
      <c r="M21" s="152" t="s">
        <v>183</v>
      </c>
    </row>
    <row r="22" spans="1:14" s="147" customFormat="1" x14ac:dyDescent="0.25">
      <c r="A22" s="147">
        <v>19</v>
      </c>
      <c r="B22" s="214" t="s">
        <v>179</v>
      </c>
      <c r="C22" s="142" t="s">
        <v>179</v>
      </c>
      <c r="D22" s="219"/>
      <c r="E22" s="163">
        <v>43237</v>
      </c>
      <c r="F22" s="163">
        <v>43602</v>
      </c>
      <c r="G22" s="154" t="s">
        <v>177</v>
      </c>
      <c r="H22" s="141" t="s">
        <v>178</v>
      </c>
      <c r="I22" s="154" t="s">
        <v>184</v>
      </c>
      <c r="J22" s="164">
        <v>2018</v>
      </c>
      <c r="K22" s="153">
        <v>30</v>
      </c>
      <c r="L22" s="155">
        <v>652816</v>
      </c>
      <c r="M22" s="156" t="s">
        <v>185</v>
      </c>
    </row>
    <row r="23" spans="1:14" s="162" customFormat="1" ht="15.75" thickBot="1" x14ac:dyDescent="0.3">
      <c r="A23" s="147">
        <v>20</v>
      </c>
      <c r="B23" s="212" t="s">
        <v>180</v>
      </c>
      <c r="C23" s="146" t="s">
        <v>180</v>
      </c>
      <c r="D23" s="220"/>
      <c r="E23" s="166">
        <v>43237</v>
      </c>
      <c r="F23" s="166">
        <v>43602</v>
      </c>
      <c r="G23" s="159" t="s">
        <v>177</v>
      </c>
      <c r="H23" s="157" t="s">
        <v>178</v>
      </c>
      <c r="I23" s="159" t="s">
        <v>184</v>
      </c>
      <c r="J23" s="165">
        <v>2019</v>
      </c>
      <c r="K23" s="158">
        <v>30</v>
      </c>
      <c r="L23" s="160">
        <v>652840</v>
      </c>
      <c r="M23" s="161" t="s">
        <v>186</v>
      </c>
    </row>
    <row r="24" spans="1:14" x14ac:dyDescent="0.25">
      <c r="B24" s="122"/>
      <c r="C24" s="222" t="s">
        <v>6</v>
      </c>
      <c r="D24" s="223">
        <f>SUM(D4:D23)</f>
        <v>0</v>
      </c>
    </row>
    <row r="25" spans="1:14" x14ac:dyDescent="0.25">
      <c r="B25" s="122"/>
      <c r="C25" s="122" t="s">
        <v>198</v>
      </c>
      <c r="D25" s="221">
        <v>0</v>
      </c>
      <c r="E25" s="270" t="s">
        <v>199</v>
      </c>
      <c r="F25" s="271"/>
    </row>
    <row r="26" spans="1:14" x14ac:dyDescent="0.25">
      <c r="B26" s="122"/>
      <c r="C26" s="122"/>
      <c r="D26" s="223">
        <f>SUM(D24:D25)</f>
        <v>0</v>
      </c>
      <c r="G26" s="95"/>
    </row>
    <row r="27" spans="1:14" x14ac:dyDescent="0.25">
      <c r="B27" s="122"/>
      <c r="C27" s="122"/>
      <c r="D27" s="221"/>
    </row>
    <row r="28" spans="1:14" x14ac:dyDescent="0.25">
      <c r="B28" s="222" t="s">
        <v>205</v>
      </c>
      <c r="C28" s="122"/>
      <c r="D28" s="221"/>
    </row>
    <row r="29" spans="1:14" x14ac:dyDescent="0.25">
      <c r="B29" s="122"/>
      <c r="C29" s="122"/>
      <c r="D29" s="221"/>
    </row>
    <row r="30" spans="1:14" x14ac:dyDescent="0.25">
      <c r="B30" s="122"/>
      <c r="C30" s="122"/>
      <c r="D30" s="221"/>
    </row>
    <row r="31" spans="1:14" x14ac:dyDescent="0.25">
      <c r="B31" s="122"/>
      <c r="C31" s="122"/>
      <c r="D31" s="221"/>
    </row>
    <row r="32" spans="1:14" x14ac:dyDescent="0.25">
      <c r="B32" s="122"/>
      <c r="C32" s="122"/>
      <c r="D32" s="221"/>
    </row>
    <row r="33" spans="2:4" x14ac:dyDescent="0.25">
      <c r="B33" s="122"/>
      <c r="C33" s="122"/>
      <c r="D33" s="221"/>
    </row>
    <row r="34" spans="2:4" x14ac:dyDescent="0.25">
      <c r="B34" s="122"/>
      <c r="C34" s="122"/>
      <c r="D34" s="221"/>
    </row>
    <row r="35" spans="2:4" x14ac:dyDescent="0.25">
      <c r="B35" s="122"/>
      <c r="C35" s="122"/>
      <c r="D35" s="221"/>
    </row>
    <row r="36" spans="2:4" x14ac:dyDescent="0.25">
      <c r="B36" s="122"/>
      <c r="C36" s="122"/>
      <c r="D36" s="221"/>
    </row>
    <row r="37" spans="2:4" x14ac:dyDescent="0.25">
      <c r="B37" s="122"/>
      <c r="C37" s="122"/>
      <c r="D37" s="221"/>
    </row>
    <row r="38" spans="2:4" x14ac:dyDescent="0.25">
      <c r="B38" s="122"/>
      <c r="C38" s="122"/>
      <c r="D38" s="221"/>
    </row>
    <row r="39" spans="2:4" x14ac:dyDescent="0.25">
      <c r="B39" s="122"/>
      <c r="C39" s="122"/>
      <c r="D39" s="221"/>
    </row>
    <row r="40" spans="2:4" x14ac:dyDescent="0.25">
      <c r="B40" s="122"/>
      <c r="C40" s="122"/>
      <c r="D40" s="221"/>
    </row>
    <row r="41" spans="2:4" x14ac:dyDescent="0.25">
      <c r="B41" s="122"/>
      <c r="C41" s="122"/>
      <c r="D41" s="221"/>
    </row>
    <row r="42" spans="2:4" x14ac:dyDescent="0.25">
      <c r="B42" s="122"/>
      <c r="C42" s="122"/>
      <c r="D42" s="221"/>
    </row>
  </sheetData>
  <mergeCells count="1">
    <mergeCell ref="E25:F25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İKÜ SİG.2019-2020 %15 artış</vt:lpstr>
      <vt:lpstr>İKÜ İŞVEREN MALİ MES. 2019-2020</vt:lpstr>
      <vt:lpstr>ARAÇ LİSTESİ 2019-2020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Hayrünnisa Özmutafoğlu</dc:creator>
  <cp:lastModifiedBy>Aynur Candaş</cp:lastModifiedBy>
  <cp:lastPrinted>2018-11-16T08:56:58Z</cp:lastPrinted>
  <dcterms:created xsi:type="dcterms:W3CDTF">2016-08-09T13:02:43Z</dcterms:created>
  <dcterms:modified xsi:type="dcterms:W3CDTF">2019-10-17T11:37:11Z</dcterms:modified>
</cp:coreProperties>
</file>